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minamiise\dfs\部署別\まちづくり推進課\財政係\99_その他財政\03_財政状況資料集\R6_財政状況資料集（R7事務）\03_県へ（R8.3.11〆）\"/>
    </mc:Choice>
  </mc:AlternateContent>
  <xr:revisionPtr revIDLastSave="0" documentId="13_ncr:1_{BB0718D8-79B2-4360-819B-A64530EF4678}" xr6:coauthVersionLast="47" xr6:coauthVersionMax="47" xr10:uidLastSave="{00000000-0000-0000-0000-000000000000}"/>
  <bookViews>
    <workbookView xWindow="-19320" yWindow="600" windowWidth="19440" windowHeight="1488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88" i="12" l="1"/>
  <c r="AP88" i="12"/>
  <c r="AF88" i="12"/>
  <c r="AU63" i="12"/>
  <c r="AP63" i="12"/>
  <c r="V23" i="12"/>
  <c r="AA23" i="12"/>
  <c r="AF23" i="12"/>
  <c r="AP23" i="12"/>
  <c r="Q23" i="12"/>
  <c r="AK83" i="12" l="1"/>
  <c r="V83" i="12"/>
  <c r="AA83" i="12"/>
  <c r="AF83" i="12"/>
  <c r="Q83" i="12"/>
  <c r="V80" i="12"/>
  <c r="AA80" i="12"/>
  <c r="AF80" i="12"/>
  <c r="Q80" i="12"/>
  <c r="V74" i="12"/>
  <c r="AA74" i="12"/>
  <c r="AF74" i="12"/>
  <c r="AK74" i="12"/>
  <c r="Q74" i="12"/>
  <c r="AK71" i="12" l="1"/>
  <c r="V71" i="12"/>
  <c r="AA71" i="12"/>
  <c r="AF71" i="12"/>
  <c r="Q71" i="12"/>
  <c r="AU68" i="12"/>
  <c r="AP68" i="12"/>
  <c r="V68" i="12"/>
  <c r="AA68" i="12"/>
  <c r="AF68" i="12"/>
  <c r="AK68" i="12"/>
  <c r="Q68"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<sst xmlns="http://schemas.openxmlformats.org/spreadsheetml/2006/main" count="1137" uniqueCount="566">
  <si>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</si>
  <si>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</si>
  <si>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</si>
  <si>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</si>
  <si>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</si>
  <si>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</si>
  <si>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</si>
  <si>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</si>
  <si>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</si>
  <si>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</si>
  <si>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</si>
  <si>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</si>
  <si>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</si>
  <si>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</si>
  <si>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</si>
  <si>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</si>
  <si>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</si>
  <si>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</si>
  <si>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</si>
  <si>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</si>
  <si>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</si>
  <si>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</si>
  <si>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</si>
  <si>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</si>
  <si>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</si>
  <si>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</si>
  <si>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</si>
  <si>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</si>
  <si>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</si>
  <si>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</si>
  <si>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</si>
  <si>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</si>
  <si>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</si>
  <si>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</si>
  <si>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</si>
  <si>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</si>
  <si>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</si>
  <si>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</si>
  <si>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</si>
  <si>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</si>
  <si>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</si>
  <si>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</si>
  <si>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</si>
  <si>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</si>
  <si>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</si>
  <si>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</si>
  <si>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</si>
  <si>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</si>
  <si>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</si>
  <si>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</si>
  <si>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</si>
  <si>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</si>
  <si>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</si>
  <si>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</si>
  <si>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</si>
  <si>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</si>
  <si>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</si>
  <si>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</si>
  <si>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</si>
  <si>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</si>
  <si>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</si>
  <si>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</si>
  <si>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</si>
  <si>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</si>
  <si>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</si>
  <si>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</si>
  <si>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</si>
  <si>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</si>
  <si>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</si>
  <si>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</si>
  <si>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</si>
  <si>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</si>
  <si>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</si>
  <si>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</si>
  <si>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</si>
  <si>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</si>
  <si>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</si>
  <si>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</si>
  <si>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</si>
  <si>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</si>
  <si>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</si>
  <si>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</si>
  <si>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</si>
  <si>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</si>
  <si>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</si>
  <si>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</si>
  <si>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</si>
  <si>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</si>
  <si>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</si>
  <si>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</si>
  <si>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</si>
  <si>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</si>
  <si>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</si>
  <si>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</si>
  <si>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南伊勢町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</si>
  <si>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</si>
  <si>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</si>
  <si>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</si>
  <si>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</si>
  <si>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</si>
  <si>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</si>
  <si>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</si>
  <si>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</si>
  <si>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</si>
  <si>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</si>
  <si>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</si>
  <si>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</si>
  <si>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</si>
  <si>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</si>
  <si>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</si>
  <si>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</si>
  <si>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</si>
  <si>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</si>
  <si>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</si>
  <si>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</si>
  <si>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</si>
  <si>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</si>
  <si>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</si>
  <si>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</si>
  <si>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</si>
  <si>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</si>
  <si>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</si>
  <si>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</si>
  <si>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</si>
  <si>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</si>
  <si>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</si>
  <si>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</si>
  <si>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</si>
  <si>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</si>
  <si>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</si>
  <si>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</si>
  <si>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</si>
  <si>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</si>
  <si>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</si>
  <si>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</si>
  <si>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</si>
  <si>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</si>
  <si>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</si>
  <si>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</si>
  <si>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</si>
  <si>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</si>
  <si>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</si>
  <si>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25"/>
  </si>
  <si>
    <t>うち日本人(％)</t>
    <phoneticPr fontId="5"/>
  </si>
  <si>
    <t>-4.1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</si>
  <si>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</si>
  <si>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</si>
  <si>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</si>
  <si>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</si>
  <si>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</si>
  <si>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</si>
  <si>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</si>
  <si>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</si>
  <si>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</si>
  <si>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</si>
  <si>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</si>
  <si>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</si>
  <si>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</si>
  <si>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</si>
  <si>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</si>
  <si>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</si>
  <si>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</si>
  <si>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</si>
  <si>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</si>
  <si>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</si>
  <si>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</si>
  <si>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</si>
  <si>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</si>
  <si>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</si>
  <si>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</si>
  <si>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</si>
  <si>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</si>
  <si>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</si>
  <si>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</si>
  <si>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</si>
  <si>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</si>
  <si>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</si>
  <si>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</si>
  <si>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</si>
  <si>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</si>
  <si>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</si>
  <si>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</si>
  <si>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</si>
  <si>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</si>
  <si>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</si>
  <si>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</si>
  <si>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</si>
  <si>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</si>
  <si>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</si>
  <si>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</si>
  <si>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</si>
  <si>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</si>
  <si>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</si>
  <si>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</si>
  <si>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</si>
  <si>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</si>
  <si>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</si>
  <si>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</si>
  <si>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</si>
  <si>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</si>
  <si>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</si>
  <si>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</si>
  <si>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</si>
  <si>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三重県南伊勢町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</si>
  <si>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</si>
  <si>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</si>
  <si>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</si>
  <si>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</si>
  <si>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</si>
  <si>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</si>
  <si>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</si>
  <si>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</si>
  <si>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</si>
  <si>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</si>
  <si>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</si>
  <si>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</si>
  <si>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</si>
  <si>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</si>
  <si>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</si>
  <si>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</si>
  <si>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</si>
  <si>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</si>
  <si>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</si>
  <si>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</si>
  <si>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</si>
  <si>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</si>
  <si>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</si>
  <si>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</si>
  <si>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</si>
  <si>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</si>
  <si>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</si>
  <si>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</si>
  <si>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</si>
  <si>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</si>
  <si>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</si>
  <si>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</si>
  <si>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</si>
  <si>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</si>
  <si>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</si>
  <si>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</si>
  <si>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</si>
  <si>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</si>
  <si>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</si>
  <si>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</si>
  <si>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</si>
  <si>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</si>
  <si>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</si>
  <si>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</si>
  <si>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</si>
  <si>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</si>
  <si>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</si>
  <si>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</si>
  <si>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</si>
  <si>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</si>
  <si>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</si>
  <si>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</si>
  <si>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</si>
  <si>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</si>
  <si>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</si>
  <si>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</si>
  <si>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</si>
  <si>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</si>
  <si>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</si>
  <si>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</si>
  <si>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</si>
  <si>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</si>
  <si>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</si>
  <si>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</si>
  <si>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</si>
  <si>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</si>
  <si>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</si>
  <si>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</si>
  <si>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</si>
  <si>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</si>
  <si>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</si>
  <si>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</si>
  <si>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</si>
  <si>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</si>
  <si>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</si>
  <si>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</si>
  <si>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</si>
  <si>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</si>
  <si>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</si>
  <si>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</si>
  <si>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</si>
  <si>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</si>
  <si>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</si>
  <si>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</si>
  <si>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</si>
  <si>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</si>
  <si>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</si>
  <si>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</si>
  <si>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</si>
  <si>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</si>
  <si>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</si>
  <si>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</si>
  <si>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</si>
  <si>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</si>
  <si>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</si>
  <si>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</si>
  <si>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</si>
  <si>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</si>
  <si>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</si>
  <si>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</si>
  <si>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</si>
  <si>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</si>
  <si>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</si>
  <si>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</si>
  <si>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</si>
  <si>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</si>
  <si>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</si>
  <si>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</si>
  <si>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</si>
  <si>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</si>
  <si>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</si>
  <si>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</si>
  <si>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</si>
  <si>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</si>
  <si>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</si>
  <si>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</si>
  <si>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</si>
  <si>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</si>
  <si>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</si>
  <si>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</si>
  <si>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</si>
  <si>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</si>
  <si>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</si>
  <si>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</si>
  <si>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</si>
  <si>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</si>
  <si>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</si>
  <si>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</si>
  <si>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</si>
  <si>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</si>
  <si>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</si>
  <si>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</si>
  <si>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</si>
  <si>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</si>
  <si>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</si>
  <si>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</si>
  <si>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</si>
  <si>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</si>
  <si>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</si>
  <si>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</si>
  <si>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</si>
  <si>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</si>
  <si>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</si>
  <si>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</si>
  <si>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</si>
  <si>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</si>
  <si>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</si>
  <si>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</si>
  <si>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</si>
  <si>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</si>
  <si>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三重県南伊勢町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</si>
  <si>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</si>
  <si>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</si>
  <si>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</si>
  <si>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</si>
  <si>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</si>
  <si>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</si>
  <si>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</si>
  <si>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</si>
  <si>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</si>
  <si>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</si>
  <si>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</si>
  <si>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</si>
  <si>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</si>
  <si>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</si>
  <si>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</si>
  <si>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</si>
  <si>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</si>
  <si>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</si>
  <si>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</si>
  <si>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</si>
  <si>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</si>
  <si>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</si>
  <si>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</si>
  <si>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</si>
  <si>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</si>
  <si>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</si>
  <si>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</si>
  <si>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</si>
  <si>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</si>
  <si>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</si>
  <si>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</si>
  <si>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</si>
  <si>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</si>
  <si>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</si>
  <si>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</si>
  <si>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</si>
  <si>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</si>
  <si>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</si>
  <si>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</si>
  <si>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</si>
  <si>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</si>
  <si>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</si>
  <si>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</si>
  <si>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</si>
  <si>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</si>
  <si>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</si>
  <si>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</si>
  <si>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</si>
  <si>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</si>
  <si>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</si>
  <si>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</si>
  <si>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</si>
  <si>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</si>
  <si>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</si>
  <si>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</si>
  <si>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</si>
  <si>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</si>
  <si>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</si>
  <si>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</si>
  <si>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</si>
  <si>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</si>
  <si>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</si>
  <si>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</si>
  <si>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</si>
  <si>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</si>
  <si>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</si>
  <si>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</si>
  <si>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</si>
  <si>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</si>
  <si>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</si>
  <si>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</si>
  <si>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</si>
  <si>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</si>
  <si>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</si>
  <si>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</si>
  <si>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</si>
  <si>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</si>
  <si>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</si>
  <si>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</si>
  <si>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</si>
  <si>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</si>
  <si>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</si>
  <si>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</si>
  <si>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</si>
  <si>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</si>
  <si>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</si>
  <si>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</si>
  <si>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</si>
  <si>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</si>
  <si>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</si>
  <si>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</si>
  <si>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</si>
  <si>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</si>
  <si>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</si>
  <si>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</si>
  <si>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</si>
  <si>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</si>
  <si>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</si>
  <si>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</si>
  <si>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</si>
  <si>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</si>
  <si>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</si>
  <si>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</si>
  <si>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</si>
  <si>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</si>
  <si>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</si>
  <si>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</si>
  <si>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</si>
  <si>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</si>
  <si>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</si>
  <si>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</si>
  <si>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</si>
  <si>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</si>
  <si>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</si>
  <si>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</si>
  <si>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</si>
  <si>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</si>
  <si>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</si>
  <si>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</si>
  <si>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</si>
  <si>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</si>
  <si>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</si>
  <si>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</si>
  <si>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</si>
  <si>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</si>
  <si>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</si>
  <si>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</si>
  <si>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</si>
  <si>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</si>
  <si>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</si>
  <si>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</si>
  <si>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</si>
  <si>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</si>
  <si>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</si>
  <si>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</si>
  <si>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</si>
  <si>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</si>
  <si>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</si>
  <si>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</si>
  <si>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</si>
  <si>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</si>
  <si>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</si>
  <si>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</si>
  <si>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</si>
  <si>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</si>
  <si>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</si>
  <si>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</si>
  <si>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</si>
  <si>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</si>
  <si>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</si>
  <si>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</si>
  <si>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</si>
  <si>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</si>
  <si>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</si>
  <si>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</si>
  <si>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</si>
  <si>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</si>
  <si>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</si>
  <si>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</si>
  <si>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</si>
  <si>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</si>
  <si>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</si>
  <si>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</si>
  <si>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</si>
  <si>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</si>
  <si>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</si>
  <si>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</si>
  <si>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</si>
  <si>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</si>
  <si>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</si>
  <si>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</si>
  <si>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</si>
  <si>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</si>
  <si>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</si>
  <si>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</si>
  <si>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4.04</t>
  </si>
  <si>
    <t>▲ 1.67</t>
  </si>
  <si>
    <t>▲ 6.93</t>
  </si>
  <si>
    <t>▲ 2.10</t>
  </si>
  <si>
    <t>病院事業会計</t>
  </si>
  <si>
    <t>水道事業会計</t>
  </si>
  <si>
    <t>介護保険特別会計</t>
  </si>
  <si>
    <t>一般会計</t>
  </si>
  <si>
    <t>下水道事業会計</t>
  </si>
  <si>
    <t>国民健康保険特別会計</t>
  </si>
  <si>
    <t>後期高齢者医療特別会計</t>
  </si>
  <si>
    <t>その他会計（赤字）</t>
  </si>
  <si>
    <t>▲ 0.04</t>
  </si>
  <si>
    <t>その他会計（黒字）</t>
  </si>
  <si>
    <t>R02</t>
    <phoneticPr fontId="5"/>
  </si>
  <si>
    <t>R03</t>
    <phoneticPr fontId="5"/>
  </si>
  <si>
    <t>R04</t>
    <phoneticPr fontId="5"/>
  </si>
  <si>
    <t>R05</t>
    <phoneticPr fontId="5"/>
  </si>
  <si>
    <t>R06</t>
    <phoneticPr fontId="5"/>
  </si>
  <si>
    <t>わたらい老人福祉施設組合</t>
    <rPh sb="4" eb="6">
      <t>ロウジン</t>
    </rPh>
    <rPh sb="6" eb="8">
      <t>フクシ</t>
    </rPh>
    <rPh sb="8" eb="10">
      <t>シセツ</t>
    </rPh>
    <rPh sb="10" eb="12">
      <t>クミアイ</t>
    </rPh>
    <phoneticPr fontId="11"/>
  </si>
  <si>
    <t>　うち一般会計</t>
    <rPh sb="3" eb="5">
      <t>イッパン</t>
    </rPh>
    <rPh sb="5" eb="7">
      <t>カイケイ</t>
    </rPh>
    <phoneticPr fontId="11"/>
  </si>
  <si>
    <t>　うち特別会計</t>
    <rPh sb="3" eb="5">
      <t>トクベツ</t>
    </rPh>
    <rPh sb="5" eb="7">
      <t>カイケイ</t>
    </rPh>
    <phoneticPr fontId="11"/>
  </si>
  <si>
    <t>志摩広域行政組合</t>
    <rPh sb="0" eb="2">
      <t>シマ</t>
    </rPh>
    <rPh sb="2" eb="4">
      <t>コウイキ</t>
    </rPh>
    <rPh sb="4" eb="6">
      <t>ギョウセイ</t>
    </rPh>
    <rPh sb="6" eb="8">
      <t>クミアイ</t>
    </rPh>
    <phoneticPr fontId="11"/>
  </si>
  <si>
    <t>三重県市町総合事務組合</t>
    <rPh sb="0" eb="3">
      <t>ミエケン</t>
    </rPh>
    <rPh sb="3" eb="4">
      <t>シ</t>
    </rPh>
    <rPh sb="4" eb="5">
      <t>マチ</t>
    </rPh>
    <rPh sb="5" eb="7">
      <t>ソウゴウ</t>
    </rPh>
    <rPh sb="7" eb="9">
      <t>ジム</t>
    </rPh>
    <rPh sb="9" eb="11">
      <t>クミアイ</t>
    </rPh>
    <phoneticPr fontId="11"/>
  </si>
  <si>
    <t>紀勢地区広域消防組合</t>
    <rPh sb="0" eb="2">
      <t>キセイ</t>
    </rPh>
    <rPh sb="2" eb="4">
      <t>チク</t>
    </rPh>
    <rPh sb="4" eb="6">
      <t>コウイキ</t>
    </rPh>
    <rPh sb="6" eb="8">
      <t>ショウボウ</t>
    </rPh>
    <rPh sb="8" eb="10">
      <t>クミアイ</t>
    </rPh>
    <phoneticPr fontId="11"/>
  </si>
  <si>
    <t>鳥羽志勢広域連合</t>
    <rPh sb="0" eb="2">
      <t>トバ</t>
    </rPh>
    <rPh sb="2" eb="3">
      <t>シ</t>
    </rPh>
    <rPh sb="3" eb="4">
      <t>セイ</t>
    </rPh>
    <rPh sb="4" eb="6">
      <t>コウイキ</t>
    </rPh>
    <rPh sb="6" eb="8">
      <t>レンゴウ</t>
    </rPh>
    <phoneticPr fontId="11"/>
  </si>
  <si>
    <t>度会広域連合</t>
    <rPh sb="0" eb="2">
      <t>ワタライ</t>
    </rPh>
    <rPh sb="2" eb="4">
      <t>コウイキ</t>
    </rPh>
    <rPh sb="4" eb="6">
      <t>レンゴウ</t>
    </rPh>
    <phoneticPr fontId="11"/>
  </si>
  <si>
    <t>三重地方税管理回収機構</t>
    <rPh sb="0" eb="2">
      <t>ミエ</t>
    </rPh>
    <rPh sb="2" eb="5">
      <t>チホウゼイ</t>
    </rPh>
    <rPh sb="5" eb="7">
      <t>カンリ</t>
    </rPh>
    <rPh sb="7" eb="9">
      <t>カイシュウ</t>
    </rPh>
    <rPh sb="9" eb="11">
      <t>キコウ</t>
    </rPh>
    <phoneticPr fontId="11"/>
  </si>
  <si>
    <t>三重県後期高齢者医療広域連合</t>
    <rPh sb="0" eb="3">
      <t>ミエケン</t>
    </rPh>
    <rPh sb="3" eb="5">
      <t>コウキ</t>
    </rPh>
    <rPh sb="5" eb="8">
      <t>コウレイシャ</t>
    </rPh>
    <rPh sb="8" eb="10">
      <t>イリョウ</t>
    </rPh>
    <rPh sb="10" eb="12">
      <t>コウイキ</t>
    </rPh>
    <rPh sb="12" eb="14">
      <t>レンゴウ</t>
    </rPh>
    <phoneticPr fontId="11"/>
  </si>
  <si>
    <t>志摩市消防本部（旧志摩広域消防組合分）</t>
    <rPh sb="0" eb="3">
      <t>シマシ</t>
    </rPh>
    <rPh sb="3" eb="5">
      <t>ショウボウ</t>
    </rPh>
    <rPh sb="5" eb="7">
      <t>ホンブ</t>
    </rPh>
    <rPh sb="8" eb="9">
      <t>キュウ</t>
    </rPh>
    <rPh sb="9" eb="11">
      <t>シマ</t>
    </rPh>
    <rPh sb="11" eb="13">
      <t>コウイキ</t>
    </rPh>
    <rPh sb="13" eb="15">
      <t>ショウボウ</t>
    </rPh>
    <rPh sb="15" eb="17">
      <t>クミアイ</t>
    </rPh>
    <rPh sb="17" eb="18">
      <t>ブン</t>
    </rPh>
    <phoneticPr fontId="2"/>
  </si>
  <si>
    <t>-</t>
    <phoneticPr fontId="38"/>
  </si>
  <si>
    <t>地域振興基金</t>
    <rPh sb="0" eb="6">
      <t>チイキシンコウキキン</t>
    </rPh>
    <phoneticPr fontId="5"/>
  </si>
  <si>
    <t>医療施設整備基金</t>
    <rPh sb="0" eb="4">
      <t>イリョウシセツ</t>
    </rPh>
    <rPh sb="4" eb="8">
      <t>セイビキキン</t>
    </rPh>
    <phoneticPr fontId="5"/>
  </si>
  <si>
    <t>医療対策特別基金</t>
    <rPh sb="0" eb="4">
      <t>イリョウタイサク</t>
    </rPh>
    <rPh sb="4" eb="8">
      <t>トクベツキキン</t>
    </rPh>
    <phoneticPr fontId="5"/>
  </si>
  <si>
    <t>森林環境譲与税基金</t>
    <rPh sb="0" eb="2">
      <t>シンリン</t>
    </rPh>
    <rPh sb="2" eb="4">
      <t>カンキョウ</t>
    </rPh>
    <rPh sb="4" eb="6">
      <t>ジョウヨ</t>
    </rPh>
    <rPh sb="6" eb="7">
      <t>ゼイ</t>
    </rPh>
    <rPh sb="7" eb="9">
      <t>キキン</t>
    </rPh>
    <phoneticPr fontId="5"/>
  </si>
  <si>
    <t>ふるさと応援基金</t>
    <rPh sb="4" eb="6">
      <t>オウエン</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</si>
</sst>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CF91-4E5C-8E88-B35BB3868B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151676</c:v>
                </c:pt>
                <c:pt idx="1">
                  <c:v>135718</c:v>
                </c:pt>
                <c:pt idx="2">
                  <c:v>150758</c:v>
                </c:pt>
                <c:pt idx="3">
                  <c:v>147502</c:v>
                </c:pt>
                <c:pt idx="4">
                  <c:v>211809</c:v>
                </c:pt>
              </c:numCache>
            </c:numRef>
          </c:val>
          <c:smooth val="0"/>
          <c:extLst>
            <c:ext xmlns:c16="http://schemas.microsoft.com/office/drawing/2014/chart" uri="{C3380CC4-5D6E-409C-BE32-E72D297353CC}">
              <c16:uniqueId val="{00000001-CF91-4E5C-8E88-B35BB3868B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3.18</c:v>
                </c:pt>
                <c:pt idx="1">
                  <c:v>6.4</c:v>
                </c:pt>
                <c:pt idx="2">
                  <c:v>4.9800000000000004</c:v>
                </c:pt>
                <c:pt idx="3">
                  <c:v>3.39</c:v>
                </c:pt>
                <c:pt idx="4">
                  <c:v>1.98</c:v>
                </c:pt>
              </c:numCache>
            </c:numRef>
          </c:val>
          <c:extLst>
            <c:ext xmlns:c16="http://schemas.microsoft.com/office/drawing/2014/chart" uri="{C3380CC4-5D6E-409C-BE32-E72D297353CC}">
              <c16:uniqueId val="{00000000-C51E-43CA-87D9-9F8C2BFDD0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23.49</c:v>
                </c:pt>
                <c:pt idx="1">
                  <c:v>28.21</c:v>
                </c:pt>
                <c:pt idx="2">
                  <c:v>29.31</c:v>
                </c:pt>
                <c:pt idx="3">
                  <c:v>23.94</c:v>
                </c:pt>
                <c:pt idx="4">
                  <c:v>22.96</c:v>
                </c:pt>
              </c:numCache>
            </c:numRef>
          </c:val>
          <c:extLst>
            <c:ext xmlns:c16="http://schemas.microsoft.com/office/drawing/2014/chart" uri="{C3380CC4-5D6E-409C-BE32-E72D297353CC}">
              <c16:uniqueId val="{00000001-C51E-43CA-87D9-9F8C2BFDD0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-4.04</c:v>
                </c:pt>
                <c:pt idx="1">
                  <c:v>9.42</c:v>
                </c:pt>
                <c:pt idx="2">
                  <c:v>-1.67</c:v>
                </c:pt>
                <c:pt idx="3">
                  <c:v>-6.93</c:v>
                </c:pt>
                <c:pt idx="4">
                  <c:v>-2.1</c:v>
                </c:pt>
              </c:numCache>
            </c:numRef>
          </c:val>
          <c:smooth val="0"/>
          <c:extLst>
            <c:ext xmlns:c16="http://schemas.microsoft.com/office/drawing/2014/chart" uri="{C3380CC4-5D6E-409C-BE32-E72D297353CC}">
              <c16:uniqueId val="{00000002-C51E-43CA-87D9-9F8C2BFDD0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1.27</c:v>
                </c:pt>
                <c:pt idx="8">
                  <c:v>0</c:v>
                </c:pt>
                <c:pt idx="9">
                  <c:v>0</c:v>
                </c:pt>
              </c:numCache>
            </c:numRef>
          </c:val>
          <c:extLst>
            <c:ext xmlns:c16="http://schemas.microsoft.com/office/drawing/2014/chart" uri="{C3380CC4-5D6E-409C-BE32-E72D297353CC}">
              <c16:uniqueId val="{00000000-6A48-4527-92F9-DE73A1CED4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0.04</c:v>
                </c:pt>
                <c:pt idx="7">
                  <c:v>#N/A</c:v>
                </c:pt>
                <c:pt idx="8">
                  <c:v>0</c:v>
                </c:pt>
                <c:pt idx="9">
                  <c:v>0</c:v>
                </c:pt>
              </c:numCache>
            </c:numRef>
          </c:val>
          <c:extLst>
            <c:ext xmlns:c16="http://schemas.microsoft.com/office/drawing/2014/chart" uri="{C3380CC4-5D6E-409C-BE32-E72D297353CC}">
              <c16:uniqueId val="{00000001-6A48-4527-92F9-DE73A1CED4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48-4527-92F9-DE73A1CED42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0.16</c:v>
                </c:pt>
                <c:pt idx="2">
                  <c:v>#N/A</c:v>
                </c:pt>
                <c:pt idx="3">
                  <c:v>7.0000000000000007E-2</c:v>
                </c:pt>
                <c:pt idx="4">
                  <c:v>#N/A</c:v>
                </c:pt>
                <c:pt idx="5">
                  <c:v>0.08</c:v>
                </c:pt>
                <c:pt idx="6">
                  <c:v>#N/A</c:v>
                </c:pt>
                <c:pt idx="7">
                  <c:v>0.09</c:v>
                </c:pt>
                <c:pt idx="8">
                  <c:v>#N/A</c:v>
                </c:pt>
                <c:pt idx="9">
                  <c:v>0.1</c:v>
                </c:pt>
              </c:numCache>
            </c:numRef>
          </c:val>
          <c:extLst>
            <c:ext xmlns:c16="http://schemas.microsoft.com/office/drawing/2014/chart" uri="{C3380CC4-5D6E-409C-BE32-E72D297353CC}">
              <c16:uniqueId val="{00000003-6A48-4527-92F9-DE73A1CED42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0.73</c:v>
                </c:pt>
                <c:pt idx="2">
                  <c:v>#N/A</c:v>
                </c:pt>
                <c:pt idx="3">
                  <c:v>1.01</c:v>
                </c:pt>
                <c:pt idx="4">
                  <c:v>#N/A</c:v>
                </c:pt>
                <c:pt idx="5">
                  <c:v>0.57999999999999996</c:v>
                </c:pt>
                <c:pt idx="6">
                  <c:v>#N/A</c:v>
                </c:pt>
                <c:pt idx="7">
                  <c:v>0.57999999999999996</c:v>
                </c:pt>
                <c:pt idx="8">
                  <c:v>#N/A</c:v>
                </c:pt>
                <c:pt idx="9">
                  <c:v>0.45</c:v>
                </c:pt>
              </c:numCache>
            </c:numRef>
          </c:val>
          <c:extLst>
            <c:ext xmlns:c16="http://schemas.microsoft.com/office/drawing/2014/chart" uri="{C3380CC4-5D6E-409C-BE32-E72D297353CC}">
              <c16:uniqueId val="{00000004-6A48-4527-92F9-DE73A1CED42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1.81</c:v>
                </c:pt>
              </c:numCache>
            </c:numRef>
          </c:val>
          <c:extLst>
            <c:ext xmlns:c16="http://schemas.microsoft.com/office/drawing/2014/chart" uri="{C3380CC4-5D6E-409C-BE32-E72D297353CC}">
              <c16:uniqueId val="{00000005-6A48-4527-92F9-DE73A1CED42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3.18</c:v>
                </c:pt>
                <c:pt idx="2">
                  <c:v>#N/A</c:v>
                </c:pt>
                <c:pt idx="3">
                  <c:v>6.39</c:v>
                </c:pt>
                <c:pt idx="4">
                  <c:v>#N/A</c:v>
                </c:pt>
                <c:pt idx="5">
                  <c:v>4.97</c:v>
                </c:pt>
                <c:pt idx="6">
                  <c:v>#N/A</c:v>
                </c:pt>
                <c:pt idx="7">
                  <c:v>3.38</c:v>
                </c:pt>
                <c:pt idx="8">
                  <c:v>#N/A</c:v>
                </c:pt>
                <c:pt idx="9">
                  <c:v>1.97</c:v>
                </c:pt>
              </c:numCache>
            </c:numRef>
          </c:val>
          <c:extLst>
            <c:ext xmlns:c16="http://schemas.microsoft.com/office/drawing/2014/chart" uri="{C3380CC4-5D6E-409C-BE32-E72D297353CC}">
              <c16:uniqueId val="{00000006-6A48-4527-92F9-DE73A1CED42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1.36</c:v>
                </c:pt>
                <c:pt idx="2">
                  <c:v>#N/A</c:v>
                </c:pt>
                <c:pt idx="3">
                  <c:v>2</c:v>
                </c:pt>
                <c:pt idx="4">
                  <c:v>#N/A</c:v>
                </c:pt>
                <c:pt idx="5">
                  <c:v>1.53</c:v>
                </c:pt>
                <c:pt idx="6">
                  <c:v>#N/A</c:v>
                </c:pt>
                <c:pt idx="7">
                  <c:v>1.86</c:v>
                </c:pt>
                <c:pt idx="8">
                  <c:v>#N/A</c:v>
                </c:pt>
                <c:pt idx="9">
                  <c:v>2.06</c:v>
                </c:pt>
              </c:numCache>
            </c:numRef>
          </c:val>
          <c:extLst>
            <c:ext xmlns:c16="http://schemas.microsoft.com/office/drawing/2014/chart" uri="{C3380CC4-5D6E-409C-BE32-E72D297353CC}">
              <c16:uniqueId val="{00000007-6A48-4527-92F9-DE73A1CED42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3.08</c:v>
                </c:pt>
                <c:pt idx="2">
                  <c:v>#N/A</c:v>
                </c:pt>
                <c:pt idx="3">
                  <c:v>3.49</c:v>
                </c:pt>
                <c:pt idx="4">
                  <c:v>#N/A</c:v>
                </c:pt>
                <c:pt idx="5">
                  <c:v>3.87</c:v>
                </c:pt>
                <c:pt idx="6">
                  <c:v>#N/A</c:v>
                </c:pt>
                <c:pt idx="7">
                  <c:v>4.2300000000000004</c:v>
                </c:pt>
                <c:pt idx="8">
                  <c:v>#N/A</c:v>
                </c:pt>
                <c:pt idx="9">
                  <c:v>3.27</c:v>
                </c:pt>
              </c:numCache>
            </c:numRef>
          </c:val>
          <c:extLst>
            <c:ext xmlns:c16="http://schemas.microsoft.com/office/drawing/2014/chart" uri="{C3380CC4-5D6E-409C-BE32-E72D297353CC}">
              <c16:uniqueId val="{00000008-6A48-4527-92F9-DE73A1CED42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2.5299999999999998</c:v>
                </c:pt>
                <c:pt idx="2">
                  <c:v>#N/A</c:v>
                </c:pt>
                <c:pt idx="3">
                  <c:v>3.25</c:v>
                </c:pt>
                <c:pt idx="4">
                  <c:v>#N/A</c:v>
                </c:pt>
                <c:pt idx="5">
                  <c:v>4.24</c:v>
                </c:pt>
                <c:pt idx="6">
                  <c:v>#N/A</c:v>
                </c:pt>
                <c:pt idx="7">
                  <c:v>5.19</c:v>
                </c:pt>
                <c:pt idx="8">
                  <c:v>#N/A</c:v>
                </c:pt>
                <c:pt idx="9">
                  <c:v>4.62</c:v>
                </c:pt>
              </c:numCache>
            </c:numRef>
          </c:val>
          <c:extLst>
            <c:ext xmlns:c16="http://schemas.microsoft.com/office/drawing/2014/chart" uri="{C3380CC4-5D6E-409C-BE32-E72D297353CC}">
              <c16:uniqueId val="{00000009-6A48-4527-92F9-DE73A1CED4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1173</c:v>
                </c:pt>
                <c:pt idx="5">
                  <c:v>1227</c:v>
                </c:pt>
                <c:pt idx="8">
                  <c:v>1209</c:v>
                </c:pt>
                <c:pt idx="11">
                  <c:v>1207</c:v>
                </c:pt>
                <c:pt idx="14">
                  <c:v>1185</c:v>
                </c:pt>
              </c:numCache>
            </c:numRef>
          </c:val>
          <c:extLst>
            <c:ext xmlns:c16="http://schemas.microsoft.com/office/drawing/2014/chart" uri="{C3380CC4-5D6E-409C-BE32-E72D297353CC}">
              <c16:uniqueId val="{00000000-9239-42F8-A7F7-EC5F5DB2C7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239-42F8-A7F7-EC5F5DB2C7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239-42F8-A7F7-EC5F5DB2C7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64</c:v>
                </c:pt>
                <c:pt idx="3">
                  <c:v>35</c:v>
                </c:pt>
                <c:pt idx="6">
                  <c:v>14</c:v>
                </c:pt>
                <c:pt idx="9">
                  <c:v>23</c:v>
                </c:pt>
                <c:pt idx="12">
                  <c:v>20</c:v>
                </c:pt>
              </c:numCache>
            </c:numRef>
          </c:val>
          <c:extLst>
            <c:ext xmlns:c16="http://schemas.microsoft.com/office/drawing/2014/chart" uri="{C3380CC4-5D6E-409C-BE32-E72D297353CC}">
              <c16:uniqueId val="{00000003-9239-42F8-A7F7-EC5F5DB2C7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394</c:v>
                </c:pt>
                <c:pt idx="3">
                  <c:v>396</c:v>
                </c:pt>
                <c:pt idx="6">
                  <c:v>362</c:v>
                </c:pt>
                <c:pt idx="9">
                  <c:v>381</c:v>
                </c:pt>
                <c:pt idx="12">
                  <c:v>359</c:v>
                </c:pt>
              </c:numCache>
            </c:numRef>
          </c:val>
          <c:extLst>
            <c:ext xmlns:c16="http://schemas.microsoft.com/office/drawing/2014/chart" uri="{C3380CC4-5D6E-409C-BE32-E72D297353CC}">
              <c16:uniqueId val="{00000004-9239-42F8-A7F7-EC5F5DB2C7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39-42F8-A7F7-EC5F5DB2C7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239-42F8-A7F7-EC5F5DB2C7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1237</c:v>
                </c:pt>
                <c:pt idx="3">
                  <c:v>1356</c:v>
                </c:pt>
                <c:pt idx="6">
                  <c:v>1363</c:v>
                </c:pt>
                <c:pt idx="9">
                  <c:v>1433</c:v>
                </c:pt>
                <c:pt idx="12">
                  <c:v>1358</c:v>
                </c:pt>
              </c:numCache>
            </c:numRef>
          </c:val>
          <c:extLst>
            <c:ext xmlns:c16="http://schemas.microsoft.com/office/drawing/2014/chart" uri="{C3380CC4-5D6E-409C-BE32-E72D297353CC}">
              <c16:uniqueId val="{00000007-9239-42F8-A7F7-EC5F5DB2C7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522</c:v>
                </c:pt>
                <c:pt idx="2">
                  <c:v>#N/A</c:v>
                </c:pt>
                <c:pt idx="3">
                  <c:v>#N/A</c:v>
                </c:pt>
                <c:pt idx="4">
                  <c:v>560</c:v>
                </c:pt>
                <c:pt idx="5">
                  <c:v>#N/A</c:v>
                </c:pt>
                <c:pt idx="6">
                  <c:v>#N/A</c:v>
                </c:pt>
                <c:pt idx="7">
                  <c:v>530</c:v>
                </c:pt>
                <c:pt idx="8">
                  <c:v>#N/A</c:v>
                </c:pt>
                <c:pt idx="9">
                  <c:v>#N/A</c:v>
                </c:pt>
                <c:pt idx="10">
                  <c:v>630</c:v>
                </c:pt>
                <c:pt idx="11">
                  <c:v>#N/A</c:v>
                </c:pt>
                <c:pt idx="12">
                  <c:v>#N/A</c:v>
                </c:pt>
                <c:pt idx="13">
                  <c:v>552</c:v>
                </c:pt>
                <c:pt idx="14">
                  <c:v>#N/A</c:v>
                </c:pt>
              </c:numCache>
            </c:numRef>
          </c:val>
          <c:smooth val="0"/>
          <c:extLst>
            <c:ext xmlns:c16="http://schemas.microsoft.com/office/drawing/2014/chart" uri="{C3380CC4-5D6E-409C-BE32-E72D297353CC}">
              <c16:uniqueId val="{00000008-9239-42F8-A7F7-EC5F5DB2C7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12219</c:v>
                </c:pt>
                <c:pt idx="5">
                  <c:v>12108</c:v>
                </c:pt>
                <c:pt idx="8">
                  <c:v>12102</c:v>
                </c:pt>
                <c:pt idx="11">
                  <c:v>11916</c:v>
                </c:pt>
                <c:pt idx="14">
                  <c:v>11976</c:v>
                </c:pt>
              </c:numCache>
            </c:numRef>
          </c:val>
          <c:extLst>
            <c:ext xmlns:c16="http://schemas.microsoft.com/office/drawing/2014/chart" uri="{C3380CC4-5D6E-409C-BE32-E72D297353CC}">
              <c16:uniqueId val="{00000000-476E-4A6D-B44B-AA1041F0A2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159</c:v>
                </c:pt>
                <c:pt idx="5">
                  <c:v>144</c:v>
                </c:pt>
                <c:pt idx="8">
                  <c:v>136</c:v>
                </c:pt>
                <c:pt idx="11">
                  <c:v>85</c:v>
                </c:pt>
                <c:pt idx="14">
                  <c:v>96</c:v>
                </c:pt>
              </c:numCache>
            </c:numRef>
          </c:val>
          <c:extLst>
            <c:ext xmlns:c16="http://schemas.microsoft.com/office/drawing/2014/chart" uri="{C3380CC4-5D6E-409C-BE32-E72D297353CC}">
              <c16:uniqueId val="{00000001-476E-4A6D-B44B-AA1041F0A2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4213</c:v>
                </c:pt>
                <c:pt idx="5">
                  <c:v>4633</c:v>
                </c:pt>
                <c:pt idx="8">
                  <c:v>4748</c:v>
                </c:pt>
                <c:pt idx="11">
                  <c:v>4262</c:v>
                </c:pt>
                <c:pt idx="14">
                  <c:v>3924</c:v>
                </c:pt>
              </c:numCache>
            </c:numRef>
          </c:val>
          <c:extLst>
            <c:ext xmlns:c16="http://schemas.microsoft.com/office/drawing/2014/chart" uri="{C3380CC4-5D6E-409C-BE32-E72D297353CC}">
              <c16:uniqueId val="{00000002-476E-4A6D-B44B-AA1041F0A2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6E-4A6D-B44B-AA1041F0A2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6E-4A6D-B44B-AA1041F0A2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6E-4A6D-B44B-AA1041F0A2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1865</c:v>
                </c:pt>
                <c:pt idx="3">
                  <c:v>1823</c:v>
                </c:pt>
                <c:pt idx="6">
                  <c:v>1733</c:v>
                </c:pt>
                <c:pt idx="9">
                  <c:v>1736</c:v>
                </c:pt>
                <c:pt idx="12">
                  <c:v>1662</c:v>
                </c:pt>
              </c:numCache>
            </c:numRef>
          </c:val>
          <c:extLst>
            <c:ext xmlns:c16="http://schemas.microsoft.com/office/drawing/2014/chart" uri="{C3380CC4-5D6E-409C-BE32-E72D297353CC}">
              <c16:uniqueId val="{00000006-476E-4A6D-B44B-AA1041F0A2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485</c:v>
                </c:pt>
                <c:pt idx="3">
                  <c:v>444</c:v>
                </c:pt>
                <c:pt idx="6">
                  <c:v>423</c:v>
                </c:pt>
                <c:pt idx="9">
                  <c:v>392</c:v>
                </c:pt>
                <c:pt idx="12">
                  <c:v>367</c:v>
                </c:pt>
              </c:numCache>
            </c:numRef>
          </c:val>
          <c:extLst>
            <c:ext xmlns:c16="http://schemas.microsoft.com/office/drawing/2014/chart" uri="{C3380CC4-5D6E-409C-BE32-E72D297353CC}">
              <c16:uniqueId val="{00000007-476E-4A6D-B44B-AA1041F0A2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5004</c:v>
                </c:pt>
                <c:pt idx="3">
                  <c:v>4843</c:v>
                </c:pt>
                <c:pt idx="6">
                  <c:v>4493</c:v>
                </c:pt>
                <c:pt idx="9">
                  <c:v>4326</c:v>
                </c:pt>
                <c:pt idx="12">
                  <c:v>4150</c:v>
                </c:pt>
              </c:numCache>
            </c:numRef>
          </c:val>
          <c:extLst>
            <c:ext xmlns:c16="http://schemas.microsoft.com/office/drawing/2014/chart" uri="{C3380CC4-5D6E-409C-BE32-E72D297353CC}">
              <c16:uniqueId val="{00000008-476E-4A6D-B44B-AA1041F0A2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6E-4A6D-B44B-AA1041F0A2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12635</c:v>
                </c:pt>
                <c:pt idx="3">
                  <c:v>12629</c:v>
                </c:pt>
                <c:pt idx="6">
                  <c:v>12763</c:v>
                </c:pt>
                <c:pt idx="9">
                  <c:v>12553</c:v>
                </c:pt>
                <c:pt idx="12">
                  <c:v>13158</c:v>
                </c:pt>
              </c:numCache>
            </c:numRef>
          </c:val>
          <c:extLst>
            <c:ext xmlns:c16="http://schemas.microsoft.com/office/drawing/2014/chart" uri="{C3380CC4-5D6E-409C-BE32-E72D297353CC}">
              <c16:uniqueId val="{0000000A-476E-4A6D-B44B-AA1041F0A2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3399</c:v>
                </c:pt>
                <c:pt idx="2">
                  <c:v>#N/A</c:v>
                </c:pt>
                <c:pt idx="3">
                  <c:v>#N/A</c:v>
                </c:pt>
                <c:pt idx="4">
                  <c:v>2853</c:v>
                </c:pt>
                <c:pt idx="5">
                  <c:v>#N/A</c:v>
                </c:pt>
                <c:pt idx="6">
                  <c:v>#N/A</c:v>
                </c:pt>
                <c:pt idx="7">
                  <c:v>2426</c:v>
                </c:pt>
                <c:pt idx="8">
                  <c:v>#N/A</c:v>
                </c:pt>
                <c:pt idx="9">
                  <c:v>#N/A</c:v>
                </c:pt>
                <c:pt idx="10">
                  <c:v>2745</c:v>
                </c:pt>
                <c:pt idx="11">
                  <c:v>#N/A</c:v>
                </c:pt>
                <c:pt idx="12">
                  <c:v>#N/A</c:v>
                </c:pt>
                <c:pt idx="13">
                  <c:v>3342</c:v>
                </c:pt>
                <c:pt idx="14">
                  <c:v>#N/A</c:v>
                </c:pt>
              </c:numCache>
            </c:numRef>
          </c:val>
          <c:smooth val="0"/>
          <c:extLst>
            <c:ext xmlns:c16="http://schemas.microsoft.com/office/drawing/2014/chart" uri="{C3380CC4-5D6E-409C-BE32-E72D297353CC}">
              <c16:uniqueId val="{0000000B-476E-4A6D-B44B-AA1041F0A2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1806</c:v>
                </c:pt>
                <c:pt idx="1">
                  <c:v>1476</c:v>
                </c:pt>
                <c:pt idx="2">
                  <c:v>1430</c:v>
                </c:pt>
              </c:numCache>
            </c:numRef>
          </c:val>
          <c:extLst>
            <c:ext xmlns:c16="http://schemas.microsoft.com/office/drawing/2014/chart" uri="{C3380CC4-5D6E-409C-BE32-E72D297353CC}">
              <c16:uniqueId val="{00000000-CADF-46B0-A230-A7C7152CDE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1991</c:v>
                </c:pt>
                <c:pt idx="1">
                  <c:v>1844</c:v>
                </c:pt>
                <c:pt idx="2">
                  <c:v>1574</c:v>
                </c:pt>
              </c:numCache>
            </c:numRef>
          </c:val>
          <c:extLst>
            <c:ext xmlns:c16="http://schemas.microsoft.com/office/drawing/2014/chart" uri="{C3380CC4-5D6E-409C-BE32-E72D297353CC}">
              <c16:uniqueId val="{00000001-CADF-46B0-A230-A7C7152CDE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1559</c:v>
                </c:pt>
                <c:pt idx="1">
                  <c:v>1421</c:v>
                </c:pt>
                <c:pt idx="2">
                  <c:v>1344</c:v>
                </c:pt>
              </c:numCache>
            </c:numRef>
          </c:val>
          <c:extLst>
            <c:ext xmlns:c16="http://schemas.microsoft.com/office/drawing/2014/chart" uri="{C3380CC4-5D6E-409C-BE32-E72D297353CC}">
              <c16:uniqueId val="{00000002-CADF-46B0-A230-A7C7152CDE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年度は少し下がったものの、過去に実施した公共施設の高台移転事業の元金償還が始まったことから上昇傾向にある。</a:t>
          </a:r>
        </a:p>
        <a:p>
          <a:r>
            <a:rPr kumimoji="1" lang="ja-JP" altLang="en-US" sz="1400">
              <a:latin typeface="ＭＳ ゴシック" pitchFamily="49" charset="-128"/>
              <a:ea typeface="ＭＳ ゴシック" pitchFamily="49" charset="-128"/>
            </a:rPr>
            <a:t>　地方債の発行については、交付税措置の大きい、過疎対策事業債、合併特例債、緊急自然災害防止対策事業債などを優先的に選択してきたため、算入公債費等の額も上昇傾向にある。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年度で合併特例債が終了し、今後は、小中学校の統廃合整備事業や避難場所整備事業での新規地方債の発行により、実質公債費比率が上昇する見込みである。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満期一括償還方式は採用していない。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将来負担額については、これまでの公共施設の高台移転事業等の大型建設事業により高い水準で推移している。地方債現在高について、令和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年度は、保育所の高台移転や旧町立病院の解体などを行ったため、上昇している。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また、退職手当負担見込額については、合併以降の職員数の適正化に取り組んだことや、年齢層の高い職員が多く退職したことにより</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年度は微増したものの、減少傾向にある。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公営企業債等繰入見込額については、町立病院の建設事業が完了した令和元年度がピークであり、下水道整備事業の償還終了により徐々に減少していくことが予想される。</a:t>
          </a:r>
        </a:p>
        <a:p>
          <a:r>
            <a:rPr kumimoji="1" lang="ja-JP" altLang="en-US" sz="1400">
              <a:latin typeface="ＭＳ ゴシック" pitchFamily="49" charset="-128"/>
              <a:ea typeface="ＭＳ ゴシック" pitchFamily="49" charset="-128"/>
            </a:rPr>
            <a:t>　充当可能基金については、今後も、公債費の伸びに応じ、町債管理基金を充当していく予定のため、基金残高は減少見込みである。今後は、地方債の新規発行の抑制、可能な限り基金の積み増し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三重県南伊勢町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繰越金については、その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を財政調整基金に積み立てている。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年度は、物価高騰による事業費の増嵩などや普通建設事業への投入などにより、財政調整基金の取り崩しが生じた。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財政調整基金について、普通交付税の国勢調査人口の見直しによる影響に対応するため、標準財政規模の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町債管理基金について、これから元金償還のピークを迎えることから計画的に取り崩す。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地域振興基金について、子育て応援や安心安全対策、新たな地域コミュニティの支援事業などに活用していく。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地域振興基金：南伊勢町の地域振興及び町民の一体感の醸成を図るための事業の財源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医療施設整備基金：医療施設を整備するための事業の財源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医療対策特別基金：過疎地域自立促進特別事業終了後の医療確保対策経費の財源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森林環境譲与税基金：森林の整備や担い手育成に関する施策の財源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ふるさと応援基金：ふるさと納税寄附金を原資とした地域振興のための各種施策の財源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医療施設整備基金：増減なし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森林環境譲与税基金：森林整備関係の歳出に充当、森林環境譲与税の交付額全額を積み立てた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地域振興基金：人口減少、少子高齢化対策などの政策的な事業に充当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医療施設整備基金：町立病院建設の元金償還に充当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医療対策特別基金：病院事業会計負担金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ふるさと応援基金：寄附の目的に沿った各種事業に充当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森林環境譲与税基金：森林整備、担い手育成、普及啓発等に充当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年度の決算において、繰越金の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年度は、物価高騰による事業費の増嵩などや普通建設事業への投入などにより取り崩し額が生じた。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普通交付税の国勢調査人口の見直しによる影響に対応するため、標準財政規模の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割程度を目安としながらも、できる限り温存に努める。また、南海トラフ地震等の災害対応のためにも一定額を確保する。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増嵩する公債費に対応するため、近年は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億円の取り崩しが続いている。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今後ピークを迎える公債費に対応するため、次年度以降も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億円ずつ取り崩す見込みである。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10,489
10,378
241.89
11,501,524
11,285,658
123,315
6,231,663
13,157,939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人口減少・少子高齢化が著しく進んでいる。特に、年少人口の減少が極めて大きく、町の活気が失われつつあるばかりか、産業の低迷にも影響を及ぼしていることから、財政基盤が弱く、類似団体の中でも順位が下位になっている。　</a:t>
          </a:r>
        </a:p>
        <a:p>
          <a:r>
            <a:rPr kumimoji="1" lang="ja-JP" altLang="en-US" sz="1300">
              <a:latin typeface="ＭＳ Ｐゴシック" panose="020B0600070205080204" pitchFamily="50" charset="-128"/>
              <a:ea typeface="ＭＳ Ｐゴシック" panose="020B0600070205080204" pitchFamily="50" charset="-128"/>
            </a:rPr>
            <a:t>　人口減少・少子高齢化に歯止めをかけるよう施策・事業を展開するとともに、公共施設の適正配置をはじめとした行政コスト削減を図り、財政基盤の強化に努めていく。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74083</xdr:rowOff>
    </xdr:from>
    <xdr:to>
      <xdr:col>23</xdr:col>
      <xdr:colOff>133350</xdr:colOff>
      <xdr:row>45</xdr:row>
      <xdr:rowOff>74083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89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74083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74083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491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23283</xdr:rowOff>
    </xdr:from>
    <xdr:to>
      <xdr:col>23</xdr:col>
      <xdr:colOff>184150</xdr:colOff>
      <xdr:row>45</xdr:row>
      <xdr:rowOff>124883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90610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当町は東西に広く、そこに</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の集落（行政区）が点在している。それぞれに消防施設や集会施設があり、また、公共施設の高台移転、一次避難、二次避難施設も設ける必要があることから維持管理経費がかさんでいる状況にある。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さらに、町立南伊勢病院等の繰出金が増嵩していることや、高齢者や障がい者等の外出を支援する町営バス・デマンドバスの運行にかかる経費、広域ごみ処理経費、下水道事業に対する繰出金も経常経費を押し上げる一因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159766</xdr:rowOff>
    </xdr:from>
    <xdr:to>
      <xdr:col>23</xdr:col>
      <xdr:colOff>133350</xdr:colOff>
      <xdr:row>67</xdr:row>
      <xdr:rowOff>12446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47546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114046</xdr:rowOff>
    </xdr:from>
    <xdr:to>
      <xdr:col>19</xdr:col>
      <xdr:colOff>133350</xdr:colOff>
      <xdr:row>66</xdr:row>
      <xdr:rowOff>159766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25829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22352</xdr:rowOff>
    </xdr:from>
    <xdr:to>
      <xdr:col>15</xdr:col>
      <xdr:colOff>82550</xdr:colOff>
      <xdr:row>65</xdr:row>
      <xdr:rowOff>114046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6660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65</xdr:row>
      <xdr:rowOff>27178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6660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133096</xdr:rowOff>
    </xdr:from>
    <xdr:to>
      <xdr:col>23</xdr:col>
      <xdr:colOff>184150</xdr:colOff>
      <xdr:row>67</xdr:row>
      <xdr:rowOff>63246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28973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4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108966</xdr:rowOff>
    </xdr:from>
    <xdr:to>
      <xdr:col>19</xdr:col>
      <xdr:colOff>184150</xdr:colOff>
      <xdr:row>67</xdr:row>
      <xdr:rowOff>39116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23893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1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63246</xdr:rowOff>
    </xdr:from>
    <xdr:to>
      <xdr:col>15</xdr:col>
      <xdr:colOff>133350</xdr:colOff>
      <xdr:row>65</xdr:row>
      <xdr:rowOff>164846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149623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143002</xdr:rowOff>
    </xdr:from>
    <xdr:to>
      <xdr:col>11</xdr:col>
      <xdr:colOff>82550</xdr:colOff>
      <xdr:row>65</xdr:row>
      <xdr:rowOff>73152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保育所やごみ処理施設の職員数が類似団体と比較し多いことから人件費がかさんでいる状況にある。</a:t>
          </a:r>
        </a:p>
        <a:p>
          <a:r>
            <a:rPr kumimoji="1" lang="ja-JP" altLang="en-US" sz="1300">
              <a:latin typeface="ＭＳ Ｐゴシック" panose="020B0600070205080204" pitchFamily="50" charset="-128"/>
              <a:ea typeface="ＭＳ Ｐゴシック" panose="020B0600070205080204" pitchFamily="50" charset="-128"/>
            </a:rPr>
            <a:t>　また、東西に広い当町では、消防施設や集会施設等が各集落に点在し、集約化しにくい状況であることから物件費が高止まりする要因になっている。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年度決算額は、人件費、物件費とも微増であり、なおかつ、人口減少により人口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人当たりの経費が上昇している。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5359</xdr:rowOff>
    </xdr:from>
    <xdr:to>
      <xdr:col>23</xdr:col>
      <xdr:colOff>133350</xdr:colOff>
      <xdr:row>81</xdr:row>
      <xdr:rowOff>50336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92809"/>
          <a:ext cx="838200" cy="4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160405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76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1535</xdr:rowOff>
    </xdr:from>
    <xdr:to>
      <xdr:col>19</xdr:col>
      <xdr:colOff>133350</xdr:colOff>
      <xdr:row>81</xdr:row>
      <xdr:rowOff>5359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88985"/>
          <a:ext cx="889000" cy="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55436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4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149630</xdr:rowOff>
    </xdr:from>
    <xdr:to>
      <xdr:col>15</xdr:col>
      <xdr:colOff>82550</xdr:colOff>
      <xdr:row>81</xdr:row>
      <xdr:rowOff>1535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65630"/>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130790</xdr:rowOff>
    </xdr:from>
    <xdr:to>
      <xdr:col>11</xdr:col>
      <xdr:colOff>31750</xdr:colOff>
      <xdr:row>80</xdr:row>
      <xdr:rowOff>149630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46790"/>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170986</xdr:rowOff>
    </xdr:from>
    <xdr:to>
      <xdr:col>23</xdr:col>
      <xdr:colOff>184150</xdr:colOff>
      <xdr:row>81</xdr:row>
      <xdr:rowOff>101136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16063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3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126009</xdr:rowOff>
    </xdr:from>
    <xdr:to>
      <xdr:col>19</xdr:col>
      <xdr:colOff>184150</xdr:colOff>
      <xdr:row>81</xdr:row>
      <xdr:rowOff>56159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84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1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122185</xdr:rowOff>
    </xdr:from>
    <xdr:to>
      <xdr:col>15</xdr:col>
      <xdr:colOff>133350</xdr:colOff>
      <xdr:row>81</xdr:row>
      <xdr:rowOff>52335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3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37112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98830</xdr:rowOff>
    </xdr:from>
    <xdr:to>
      <xdr:col>11</xdr:col>
      <xdr:colOff>82550</xdr:colOff>
      <xdr:row>81</xdr:row>
      <xdr:rowOff>28980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0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79990</xdr:rowOff>
    </xdr:from>
    <xdr:to>
      <xdr:col>7</xdr:col>
      <xdr:colOff>31750</xdr:colOff>
      <xdr:row>81</xdr:row>
      <xdr:rowOff>10140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9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166367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8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若年層（</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級まで）の職員が、職員全体に占める割合が多く、指数が低くなっている。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23284</xdr:rowOff>
    </xdr:from>
    <xdr:to>
      <xdr:col>81</xdr:col>
      <xdr:colOff>44450</xdr:colOff>
      <xdr:row>90</xdr:row>
      <xdr:rowOff>32455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82184"/>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109661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82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23284</xdr:rowOff>
    </xdr:from>
    <xdr:to>
      <xdr:col>81</xdr:col>
      <xdr:colOff>133350</xdr:colOff>
      <xdr:row>82</xdr:row>
      <xdr:rowOff>23284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90311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224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76905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224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9878</xdr:rowOff>
    </xdr:from>
    <xdr:to>
      <xdr:col>72</xdr:col>
      <xdr:colOff>203200</xdr:colOff>
      <xdr:row>82</xdr:row>
      <xdr:rowOff>76905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687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9878</xdr:rowOff>
    </xdr:from>
    <xdr:to>
      <xdr:col>68</xdr:col>
      <xdr:colOff>152400</xdr:colOff>
      <xdr:row>82</xdr:row>
      <xdr:rowOff>130528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0687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39511</xdr:rowOff>
    </xdr:from>
    <xdr:to>
      <xdr:col>81</xdr:col>
      <xdr:colOff>95250</xdr:colOff>
      <xdr:row>82</xdr:row>
      <xdr:rowOff>141111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132238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26105</xdr:rowOff>
    </xdr:from>
    <xdr:to>
      <xdr:col>73</xdr:col>
      <xdr:colOff>44450</xdr:colOff>
      <xdr:row>82</xdr:row>
      <xdr:rowOff>127705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8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137882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5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130528</xdr:rowOff>
    </xdr:from>
    <xdr:to>
      <xdr:col>68</xdr:col>
      <xdr:colOff>203200</xdr:colOff>
      <xdr:row>82</xdr:row>
      <xdr:rowOff>60678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70855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8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79728</xdr:rowOff>
    </xdr:from>
    <xdr:to>
      <xdr:col>64</xdr:col>
      <xdr:colOff>152400</xdr:colOff>
      <xdr:row>83</xdr:row>
      <xdr:rowOff>9878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20055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集落が点在しているため、住民の利便性向上のため分庁方式をとっている。その他にも住民サービスが地区間に不均衡が出ないための職員配置には非効率な側面がある。そのため、人口千人あたりの職員数が類似団体と比較して高い状況にある。</a:t>
          </a:r>
        </a:p>
        <a:p>
          <a:r>
            <a:rPr kumimoji="1" lang="ja-JP" altLang="en-US" sz="1300">
              <a:latin typeface="ＭＳ Ｐゴシック" panose="020B0600070205080204" pitchFamily="50" charset="-128"/>
              <a:ea typeface="ＭＳ Ｐゴシック" panose="020B0600070205080204" pitchFamily="50" charset="-128"/>
            </a:rPr>
            <a:t>　今後は、公共施設の適正配置や民間委託を進めるほか、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の活用など、新たな技術を活用した職員の適正配置を検討したい。</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24191</xdr:rowOff>
    </xdr:from>
    <xdr:to>
      <xdr:col>81</xdr:col>
      <xdr:colOff>44450</xdr:colOff>
      <xdr:row>65</xdr:row>
      <xdr:rowOff>37979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168441"/>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24191</xdr:rowOff>
    </xdr:from>
    <xdr:to>
      <xdr:col>77</xdr:col>
      <xdr:colOff>44450</xdr:colOff>
      <xdr:row>65</xdr:row>
      <xdr:rowOff>75898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168441"/>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64407</xdr:rowOff>
    </xdr:from>
    <xdr:to>
      <xdr:col>72</xdr:col>
      <xdr:colOff>203200</xdr:colOff>
      <xdr:row>65</xdr:row>
      <xdr:rowOff>75898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0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6955</xdr:rowOff>
    </xdr:from>
    <xdr:to>
      <xdr:col>68</xdr:col>
      <xdr:colOff>152400</xdr:colOff>
      <xdr:row>65</xdr:row>
      <xdr:rowOff>64407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512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158629</xdr:rowOff>
    </xdr:from>
    <xdr:to>
      <xdr:col>81</xdr:col>
      <xdr:colOff>95250</xdr:colOff>
      <xdr:row>65</xdr:row>
      <xdr:rowOff>88779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3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130706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0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144841</xdr:rowOff>
    </xdr:from>
    <xdr:to>
      <xdr:col>77</xdr:col>
      <xdr:colOff>95250</xdr:colOff>
      <xdr:row>65</xdr:row>
      <xdr:rowOff>74991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59768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04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25098</xdr:rowOff>
    </xdr:from>
    <xdr:to>
      <xdr:col>73</xdr:col>
      <xdr:colOff>44450</xdr:colOff>
      <xdr:row>65</xdr:row>
      <xdr:rowOff>126698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111475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5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13607</xdr:rowOff>
    </xdr:from>
    <xdr:to>
      <xdr:col>68</xdr:col>
      <xdr:colOff>203200</xdr:colOff>
      <xdr:row>65</xdr:row>
      <xdr:rowOff>115207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99984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127605</xdr:rowOff>
    </xdr:from>
    <xdr:to>
      <xdr:col>64</xdr:col>
      <xdr:colOff>152400</xdr:colOff>
      <xdr:row>65</xdr:row>
      <xdr:rowOff>57755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42532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将来負担比率の状況の分析のとおり、公共施設の高台移転を行ってきたことから、地方債残高が増加し、公債費も増加傾向にある。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これまで、合併特例債や過疎対策事業債、緊急防災・減災事業債など、交付税措置率の高いものを選択することで実質公債費比率の抑制に努めてきたが、近年は徐々に上昇している。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今後は、起債発行額を抑えるとともに、辺地債など、より有利な起債を活用し、適正な実質公債費比率となるよう努める。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92428</xdr:rowOff>
    </xdr:from>
    <xdr:to>
      <xdr:col>81</xdr:col>
      <xdr:colOff>44450</xdr:colOff>
      <xdr:row>42</xdr:row>
      <xdr:rowOff>92428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93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11995</xdr:rowOff>
    </xdr:from>
    <xdr:to>
      <xdr:col>77</xdr:col>
      <xdr:colOff>44450</xdr:colOff>
      <xdr:row>42</xdr:row>
      <xdr:rowOff>92428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2128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170039</xdr:rowOff>
    </xdr:from>
    <xdr:to>
      <xdr:col>72</xdr:col>
      <xdr:colOff>203200</xdr:colOff>
      <xdr:row>42</xdr:row>
      <xdr:rowOff>11995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170039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4586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41628</xdr:rowOff>
    </xdr:from>
    <xdr:to>
      <xdr:col>81</xdr:col>
      <xdr:colOff>95250</xdr:colOff>
      <xdr:row>42</xdr:row>
      <xdr:rowOff>143228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41628</xdr:rowOff>
    </xdr:from>
    <xdr:to>
      <xdr:col>77</xdr:col>
      <xdr:colOff>95250</xdr:colOff>
      <xdr:row>42</xdr:row>
      <xdr:rowOff>143228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128005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132645</xdr:rowOff>
    </xdr:from>
    <xdr:to>
      <xdr:col>73</xdr:col>
      <xdr:colOff>44450</xdr:colOff>
      <xdr:row>42</xdr:row>
      <xdr:rowOff>62795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119239</xdr:rowOff>
    </xdr:from>
    <xdr:to>
      <xdr:col>68</xdr:col>
      <xdr:colOff>203200</xdr:colOff>
      <xdr:row>42</xdr:row>
      <xdr:rowOff>49389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34166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これまで、災害対策の観点から公共施設の高台移転に集中的に取り組んできたことにより、地方債の発行額が増加し、将来負担比率が上昇した。</a:t>
          </a:r>
        </a:p>
        <a:p>
          <a:r>
            <a:rPr kumimoji="1" lang="ja-JP" altLang="en-US" sz="1300">
              <a:latin typeface="ＭＳ Ｐゴシック" panose="020B0600070205080204" pitchFamily="50" charset="-128"/>
              <a:ea typeface="ＭＳ Ｐゴシック" panose="020B0600070205080204" pitchFamily="50" charset="-128"/>
            </a:rPr>
            <a:t>　今後も、南島地区の小中学校の統廃合整備事業、避難所整備事業等の実施により、将来負担比率は上昇していく見込みである。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年度は、地方債の現在高の増加により将来負担額が増加していることに加え、財政調整基金の減少をはじめ、充当可能財源の減少により将来負担比率が上昇している。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25894</xdr:rowOff>
    </xdr:from>
    <xdr:to>
      <xdr:col>81</xdr:col>
      <xdr:colOff>44450</xdr:colOff>
      <xdr:row>18</xdr:row>
      <xdr:rowOff>166652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111994"/>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110208</xdr:rowOff>
    </xdr:from>
    <xdr:to>
      <xdr:col>77</xdr:col>
      <xdr:colOff>44450</xdr:colOff>
      <xdr:row>18</xdr:row>
      <xdr:rowOff>25894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024858"/>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110208</xdr:rowOff>
    </xdr:from>
    <xdr:to>
      <xdr:col>72</xdr:col>
      <xdr:colOff>203200</xdr:colOff>
      <xdr:row>18</xdr:row>
      <xdr:rowOff>20532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024858"/>
          <a:ext cx="8890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18768</xdr:rowOff>
    </xdr:from>
    <xdr:to>
      <xdr:col>73</xdr:col>
      <xdr:colOff>44450</xdr:colOff>
      <xdr:row>14</xdr:row>
      <xdr:rowOff>120368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20532</xdr:rowOff>
    </xdr:from>
    <xdr:to>
      <xdr:col>68</xdr:col>
      <xdr:colOff>152400</xdr:colOff>
      <xdr:row>19</xdr:row>
      <xdr:rowOff>44803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106632"/>
          <a:ext cx="889000" cy="19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16228</xdr:rowOff>
    </xdr:from>
    <xdr:to>
      <xdr:col>68</xdr:col>
      <xdr:colOff>203200</xdr:colOff>
      <xdr:row>15</xdr:row>
      <xdr:rowOff>117828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115852</xdr:rowOff>
    </xdr:from>
    <xdr:to>
      <xdr:col>81</xdr:col>
      <xdr:colOff>95250</xdr:colOff>
      <xdr:row>19</xdr:row>
      <xdr:rowOff>46002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2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87929</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17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146544</xdr:rowOff>
    </xdr:from>
    <xdr:to>
      <xdr:col>77</xdr:col>
      <xdr:colOff>95250</xdr:colOff>
      <xdr:row>18</xdr:row>
      <xdr:rowOff>76694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0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61471</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47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59408</xdr:rowOff>
    </xdr:from>
    <xdr:to>
      <xdr:col>73</xdr:col>
      <xdr:colOff>44450</xdr:colOff>
      <xdr:row>17</xdr:row>
      <xdr:rowOff>161008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145785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06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141182</xdr:rowOff>
    </xdr:from>
    <xdr:to>
      <xdr:col>68</xdr:col>
      <xdr:colOff>203200</xdr:colOff>
      <xdr:row>18</xdr:row>
      <xdr:rowOff>71332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0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56109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14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165453</xdr:rowOff>
    </xdr:from>
    <xdr:to>
      <xdr:col>64</xdr:col>
      <xdr:colOff>152400</xdr:colOff>
      <xdr:row>19</xdr:row>
      <xdr:rowOff>95603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2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80380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33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10,489
10,378
241.89
11,501,524
11,285,658
123,315
6,231,663
13,157,939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年度までは、類似団体と比較して高い傾向にあったが、令和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年度決算では同程度、令和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近年は、物件費や補助費等が占める割合が増えたことにより、人件費の割合が減少傾向にある。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市町村合併以降、職員数の適正化に取り組んできたが、物価高騰に伴う人件費高騰の流れもあり、今後も業務効率化の検討を続けていく必要がある。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3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年度まで、類似団体と同程度の数値だったが、令和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年度以降は急増している。これは、新型コロナウイルス対策関連事業を多く実施したことによることと、学校給食調理業務等の民間委託を進めたこと、自主運行バスの委託料の増加によるものである。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142240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445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44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47007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18</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14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18</xdr:row>
      <xdr:rowOff>27940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0162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番目に低い数値となった。少子化により、児童福祉費や教育費について需要が減ってきたことに加え、養護老人ホーム措置費等の高齢者福祉事業においても減少傾向にあることが要因である。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53</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51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75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年度から、下水道事業会計が法適用（企業会計）となったため、繰出金から補助金へと変更となったこと、また物件費の割合が大きくなったことなどが要因となり、その他経費割合が大きく減少した。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0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130827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158750</xdr:rowOff>
    </xdr:from>
    <xdr:to>
      <xdr:col>82</xdr:col>
      <xdr:colOff>196850</xdr:colOff>
      <xdr:row>59</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7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60</xdr:row>
      <xdr:rowOff>76200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29800"/>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120650</xdr:rowOff>
    </xdr:from>
    <xdr:to>
      <xdr:col>78</xdr:col>
      <xdr:colOff>69850</xdr:colOff>
      <xdr:row>60</xdr:row>
      <xdr:rowOff>76200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36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59</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822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60</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822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6350</xdr:rowOff>
    </xdr:from>
    <xdr:to>
      <xdr:col>82</xdr:col>
      <xdr:colOff>158750</xdr:colOff>
      <xdr:row>57</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25400</xdr:rowOff>
    </xdr:from>
    <xdr:to>
      <xdr:col>78</xdr:col>
      <xdr:colOff>120650</xdr:colOff>
      <xdr:row>60</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111777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9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年度から、ごみ処理事業を広域化したため、分担金が大きく増加した。また、令和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年度から、下水道事業会計が法適用（企業会計）となったため、繰出金から補助金へと変更となり、令和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年度と比較して補助費等が大きく増加した。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また、一次産業の活性化や、若者定住施策を進めるための補助、任意予防接種の補助を実施していることから、今後も比率は高い水準で推移する見込みである。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39</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18656"/>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38</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363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110998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272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37338</xdr:rowOff>
    </xdr:from>
    <xdr:to>
      <xdr:col>82</xdr:col>
      <xdr:colOff>158750</xdr:colOff>
      <xdr:row>39</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9415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64533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236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153687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144543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これまでは、類似団体と、同程度の水準で推移してきたが、令和元年度以降の決算から、類似団体よりも高くなっている。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年度は、公債費の比率は低くなったものの、今後は、小中学校統廃合整備事業や避難場所整備事業にかかる借入れが増加し、その償還のため比率は上昇の見込みである。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133531</xdr:rowOff>
    </xdr:from>
    <xdr:to>
      <xdr:col>24</xdr:col>
      <xdr:colOff>25400</xdr:colOff>
      <xdr:row>79</xdr:row>
      <xdr:rowOff>105773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06631"/>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105773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4582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113937</xdr:rowOff>
    </xdr:from>
    <xdr:to>
      <xdr:col>15</xdr:col>
      <xdr:colOff>98425</xdr:colOff>
      <xdr:row>79</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8703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74749</xdr:rowOff>
    </xdr:from>
    <xdr:to>
      <xdr:col>11</xdr:col>
      <xdr:colOff>9525</xdr:colOff>
      <xdr:row>78</xdr:row>
      <xdr:rowOff>113937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478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82731</xdr:rowOff>
    </xdr:from>
    <xdr:to>
      <xdr:col>24</xdr:col>
      <xdr:colOff>76200</xdr:colOff>
      <xdr:row>79</xdr:row>
      <xdr:rowOff>12881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54808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2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54973</xdr:rowOff>
    </xdr:from>
    <xdr:to>
      <xdr:col>20</xdr:col>
      <xdr:colOff>38100</xdr:colOff>
      <xdr:row>79</xdr:row>
      <xdr:rowOff>156573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141350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8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63137</xdr:rowOff>
    </xdr:from>
    <xdr:to>
      <xdr:col>11</xdr:col>
      <xdr:colOff>60325</xdr:colOff>
      <xdr:row>78</xdr:row>
      <xdr:rowOff>164737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149514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23949</xdr:rowOff>
    </xdr:from>
    <xdr:to>
      <xdr:col>6</xdr:col>
      <xdr:colOff>171450</xdr:colOff>
      <xdr:row>78</xdr:row>
      <xdr:rowOff>125549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110326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当町は東西に広く、</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の集落（行政区）が点在しているため、消防施設や集会施設等の維持管理にかかる経費や、住民サービスの観点から総合窓口の配置や、ごみ収集にかかる人員が多い状況にあり、人件費もかさんでいる。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また、地域医療確保のための町立南伊勢病院に対する負担金、交通手段の確保のための町営バス等の維持管理経費、広域でのごみ処理事業等が経常収支比率を押し上げている主な要因である。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78</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08076"/>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111014</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69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106426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75487"/>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76</xdr:row>
      <xdr:rowOff>145287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29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99568</xdr:rowOff>
    </xdr:from>
    <xdr:to>
      <xdr:col>69</xdr:col>
      <xdr:colOff>92075</xdr:colOff>
      <xdr:row>76</xdr:row>
      <xdr:rowOff>131572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29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135827</xdr:rowOff>
    </xdr:from>
    <xdr:to>
      <xdr:col>29</xdr:col>
      <xdr:colOff>127000</xdr:colOff>
      <xdr:row>16</xdr:row>
      <xdr:rowOff>77150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55202"/>
          <a:ext cx="647700" cy="112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60718</xdr:rowOff>
    </xdr:from>
    <xdr:to>
      <xdr:col>26</xdr:col>
      <xdr:colOff>50800</xdr:colOff>
      <xdr:row>16</xdr:row>
      <xdr:rowOff>77150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851543"/>
          <a:ext cx="698500" cy="16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60718</xdr:rowOff>
    </xdr:from>
    <xdr:to>
      <xdr:col>22</xdr:col>
      <xdr:colOff>114300</xdr:colOff>
      <xdr:row>16</xdr:row>
      <xdr:rowOff>114887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51543"/>
          <a:ext cx="698500" cy="54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3513</xdr:rowOff>
    </xdr:from>
    <xdr:to>
      <xdr:col>18</xdr:col>
      <xdr:colOff>177800</xdr:colOff>
      <xdr:row>16</xdr:row>
      <xdr:rowOff>114887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794338"/>
          <a:ext cx="698500" cy="11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85027</xdr:rowOff>
    </xdr:from>
    <xdr:to>
      <xdr:col>29</xdr:col>
      <xdr:colOff>177800</xdr:colOff>
      <xdr:row>16</xdr:row>
      <xdr:rowOff>15177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04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101554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4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26350</xdr:rowOff>
    </xdr:from>
    <xdr:to>
      <xdr:col>26</xdr:col>
      <xdr:colOff>101600</xdr:colOff>
      <xdr:row>16</xdr:row>
      <xdr:rowOff>127950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7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138127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86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9918</xdr:rowOff>
    </xdr:from>
    <xdr:to>
      <xdr:col>22</xdr:col>
      <xdr:colOff>165100</xdr:colOff>
      <xdr:row>16</xdr:row>
      <xdr:rowOff>111518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0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121695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6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64087</xdr:rowOff>
    </xdr:from>
    <xdr:to>
      <xdr:col>19</xdr:col>
      <xdr:colOff>38100</xdr:colOff>
      <xdr:row>16</xdr:row>
      <xdr:rowOff>165687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5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4414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2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124163</xdr:rowOff>
    </xdr:from>
    <xdr:to>
      <xdr:col>15</xdr:col>
      <xdr:colOff>101600</xdr:colOff>
      <xdr:row>16</xdr:row>
      <xdr:rowOff>54313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43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64490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11900</xdr:rowOff>
    </xdr:from>
    <xdr:to>
      <xdr:col>29</xdr:col>
      <xdr:colOff>127000</xdr:colOff>
      <xdr:row>35</xdr:row>
      <xdr:rowOff>124165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22250"/>
          <a:ext cx="647700" cy="11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11900</xdr:rowOff>
    </xdr:from>
    <xdr:to>
      <xdr:col>26</xdr:col>
      <xdr:colOff>50800</xdr:colOff>
      <xdr:row>35</xdr:row>
      <xdr:rowOff>246832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22250"/>
          <a:ext cx="698500" cy="234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227561</xdr:rowOff>
    </xdr:from>
    <xdr:to>
      <xdr:col>22</xdr:col>
      <xdr:colOff>114300</xdr:colOff>
      <xdr:row>35</xdr:row>
      <xdr:rowOff>246832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37911"/>
          <a:ext cx="698500" cy="19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227561</xdr:rowOff>
    </xdr:from>
    <xdr:to>
      <xdr:col>18</xdr:col>
      <xdr:colOff>177800</xdr:colOff>
      <xdr:row>35</xdr:row>
      <xdr:rowOff>330500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37911"/>
          <a:ext cx="698500" cy="10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73365</xdr:rowOff>
    </xdr:from>
    <xdr:to>
      <xdr:col>29</xdr:col>
      <xdr:colOff>177800</xdr:colOff>
      <xdr:row>35</xdr:row>
      <xdr:rowOff>174965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83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261342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304000</xdr:rowOff>
    </xdr:from>
    <xdr:to>
      <xdr:col>26</xdr:col>
      <xdr:colOff>101600</xdr:colOff>
      <xdr:row>35</xdr:row>
      <xdr:rowOff>62700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71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72877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40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196032</xdr:rowOff>
    </xdr:from>
    <xdr:to>
      <xdr:col>22</xdr:col>
      <xdr:colOff>165100</xdr:colOff>
      <xdr:row>35</xdr:row>
      <xdr:rowOff>297632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06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307809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7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176761</xdr:rowOff>
    </xdr:from>
    <xdr:to>
      <xdr:col>19</xdr:col>
      <xdr:colOff>38100</xdr:colOff>
      <xdr:row>35</xdr:row>
      <xdr:rowOff>278361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87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288538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5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279700</xdr:rowOff>
    </xdr:from>
    <xdr:to>
      <xdr:col>15</xdr:col>
      <xdr:colOff>101600</xdr:colOff>
      <xdr:row>36</xdr:row>
      <xdr:rowOff>38400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9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48577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5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10,489
10,378
241.89
11,501,524
11,285,658
123,315
6,231,663
13,157,939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163268</xdr:rowOff>
    </xdr:from>
    <xdr:to>
      <xdr:col>24</xdr:col>
      <xdr:colOff>63500</xdr:colOff>
      <xdr:row>34</xdr:row>
      <xdr:rowOff>82877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21118"/>
          <a:ext cx="8382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26815</xdr:rowOff>
    </xdr:from>
    <xdr:to>
      <xdr:col>19</xdr:col>
      <xdr:colOff>177800</xdr:colOff>
      <xdr:row>34</xdr:row>
      <xdr:rowOff>82877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56115"/>
          <a:ext cx="889000" cy="5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26815</xdr:rowOff>
    </xdr:from>
    <xdr:to>
      <xdr:col>15</xdr:col>
      <xdr:colOff>50800</xdr:colOff>
      <xdr:row>34</xdr:row>
      <xdr:rowOff>72481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56115"/>
          <a:ext cx="889000" cy="4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72481</xdr:rowOff>
    </xdr:from>
    <xdr:to>
      <xdr:col>10</xdr:col>
      <xdr:colOff>114300</xdr:colOff>
      <xdr:row>34</xdr:row>
      <xdr:rowOff>98302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01781"/>
          <a:ext cx="889000" cy="2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112468</xdr:rowOff>
    </xdr:from>
    <xdr:to>
      <xdr:col>24</xdr:col>
      <xdr:colOff>114300</xdr:colOff>
      <xdr:row>34</xdr:row>
      <xdr:rowOff>42618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7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135345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2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32077</xdr:rowOff>
    </xdr:from>
    <xdr:to>
      <xdr:col>20</xdr:col>
      <xdr:colOff>38100</xdr:colOff>
      <xdr:row>34</xdr:row>
      <xdr:rowOff>133677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150204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3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147465</xdr:rowOff>
    </xdr:from>
    <xdr:to>
      <xdr:col>15</xdr:col>
      <xdr:colOff>101600</xdr:colOff>
      <xdr:row>34</xdr:row>
      <xdr:rowOff>77615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94142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8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21681</xdr:rowOff>
    </xdr:from>
    <xdr:to>
      <xdr:col>10</xdr:col>
      <xdr:colOff>165100</xdr:colOff>
      <xdr:row>34</xdr:row>
      <xdr:rowOff>123281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139808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2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47502</xdr:rowOff>
    </xdr:from>
    <xdr:to>
      <xdr:col>6</xdr:col>
      <xdr:colOff>38100</xdr:colOff>
      <xdr:row>34</xdr:row>
      <xdr:rowOff>149102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165629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52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165540</xdr:rowOff>
    </xdr:from>
    <xdr:to>
      <xdr:col>24</xdr:col>
      <xdr:colOff>63500</xdr:colOff>
      <xdr:row>58</xdr:row>
      <xdr:rowOff>21904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38190"/>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21904</xdr:rowOff>
    </xdr:from>
    <xdr:to>
      <xdr:col>19</xdr:col>
      <xdr:colOff>177800</xdr:colOff>
      <xdr:row>58</xdr:row>
      <xdr:rowOff>29131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66004"/>
          <a:ext cx="889000" cy="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29131</xdr:rowOff>
    </xdr:from>
    <xdr:to>
      <xdr:col>15</xdr:col>
      <xdr:colOff>50800</xdr:colOff>
      <xdr:row>58</xdr:row>
      <xdr:rowOff>45999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73231"/>
          <a:ext cx="889000" cy="1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45999</xdr:rowOff>
    </xdr:from>
    <xdr:to>
      <xdr:col>10</xdr:col>
      <xdr:colOff>114300</xdr:colOff>
      <xdr:row>58</xdr:row>
      <xdr:rowOff>57724</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0099"/>
          <a:ext cx="889000" cy="1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114740</xdr:rowOff>
    </xdr:from>
    <xdr:to>
      <xdr:col>24</xdr:col>
      <xdr:colOff>114300</xdr:colOff>
      <xdr:row>58</xdr:row>
      <xdr:rowOff>44890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93167</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6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142554</xdr:rowOff>
    </xdr:from>
    <xdr:to>
      <xdr:col>20</xdr:col>
      <xdr:colOff>38100</xdr:colOff>
      <xdr:row>58</xdr:row>
      <xdr:rowOff>72704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1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63831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0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149781</xdr:rowOff>
    </xdr:from>
    <xdr:to>
      <xdr:col>15</xdr:col>
      <xdr:colOff>101600</xdr:colOff>
      <xdr:row>58</xdr:row>
      <xdr:rowOff>79931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2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96458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9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166649</xdr:rowOff>
    </xdr:from>
    <xdr:to>
      <xdr:col>10</xdr:col>
      <xdr:colOff>165100</xdr:colOff>
      <xdr:row>58</xdr:row>
      <xdr:rowOff>96799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113326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71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6924</xdr:rowOff>
    </xdr:from>
    <xdr:to>
      <xdr:col>6</xdr:col>
      <xdr:colOff>38100</xdr:colOff>
      <xdr:row>58</xdr:row>
      <xdr:rowOff>108524</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125051</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2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152273</xdr:rowOff>
    </xdr:from>
    <xdr:to>
      <xdr:col>24</xdr:col>
      <xdr:colOff>63500</xdr:colOff>
      <xdr:row>78</xdr:row>
      <xdr:rowOff>162691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525373"/>
          <a:ext cx="8382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15667</xdr:rowOff>
    </xdr:from>
    <xdr:ext cx="534377"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8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162691</xdr:rowOff>
    </xdr:from>
    <xdr:to>
      <xdr:col>19</xdr:col>
      <xdr:colOff>177800</xdr:colOff>
      <xdr:row>79</xdr:row>
      <xdr:rowOff>16027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535791"/>
          <a:ext cx="889000" cy="2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36263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28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169255</xdr:rowOff>
    </xdr:from>
    <xdr:to>
      <xdr:col>15</xdr:col>
      <xdr:colOff>50800</xdr:colOff>
      <xdr:row>79</xdr:row>
      <xdr:rowOff>16027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2019300" y="13542355"/>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18856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28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169255</xdr:rowOff>
    </xdr:from>
    <xdr:to>
      <xdr:col>10</xdr:col>
      <xdr:colOff>114300</xdr:colOff>
      <xdr:row>79</xdr:row>
      <xdr:rowOff>61421</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flipV="1">
          <a:off x="1130300" y="13542355"/>
          <a:ext cx="889000" cy="6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51350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29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135672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299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101473</xdr:rowOff>
    </xdr:from>
    <xdr:to>
      <xdr:col>24</xdr:col>
      <xdr:colOff>114300</xdr:colOff>
      <xdr:row>79</xdr:row>
      <xdr:rowOff>31623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47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16400</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38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111891</xdr:rowOff>
    </xdr:from>
    <xdr:to>
      <xdr:col>20</xdr:col>
      <xdr:colOff>38100</xdr:colOff>
      <xdr:row>79</xdr:row>
      <xdr:rowOff>42041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8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33168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57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136677</xdr:rowOff>
    </xdr:from>
    <xdr:to>
      <xdr:col>15</xdr:col>
      <xdr:colOff>101600</xdr:colOff>
      <xdr:row>79</xdr:row>
      <xdr:rowOff>66827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5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57954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60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118455</xdr:rowOff>
    </xdr:from>
    <xdr:to>
      <xdr:col>10</xdr:col>
      <xdr:colOff>165100</xdr:colOff>
      <xdr:row>79</xdr:row>
      <xdr:rowOff>48605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4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39732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5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10621</xdr:rowOff>
    </xdr:from>
    <xdr:to>
      <xdr:col>6</xdr:col>
      <xdr:colOff>38100</xdr:colOff>
      <xdr:row>79</xdr:row>
      <xdr:rowOff>112221</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5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103348</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64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61573</xdr:rowOff>
    </xdr:from>
    <xdr:to>
      <xdr:col>24</xdr:col>
      <xdr:colOff>63500</xdr:colOff>
      <xdr:row>96</xdr:row>
      <xdr:rowOff>90148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52077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96776</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41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61573</xdr:rowOff>
    </xdr:from>
    <xdr:to>
      <xdr:col>19</xdr:col>
      <xdr:colOff>177800</xdr:colOff>
      <xdr:row>97</xdr:row>
      <xdr:rowOff>20709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520773"/>
          <a:ext cx="889000" cy="1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59047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00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112497</xdr:rowOff>
    </xdr:from>
    <xdr:to>
      <xdr:col>15</xdr:col>
      <xdr:colOff>50800</xdr:colOff>
      <xdr:row>97</xdr:row>
      <xdr:rowOff>20709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6571697"/>
          <a:ext cx="889000" cy="7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153447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112497</xdr:rowOff>
    </xdr:from>
    <xdr:to>
      <xdr:col>10</xdr:col>
      <xdr:colOff>114300</xdr:colOff>
      <xdr:row>98</xdr:row>
      <xdr:rowOff>39681</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571697"/>
          <a:ext cx="889000" cy="27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42304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123751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39348</xdr:rowOff>
    </xdr:from>
    <xdr:to>
      <xdr:col>24</xdr:col>
      <xdr:colOff>114300</xdr:colOff>
      <xdr:row>96</xdr:row>
      <xdr:rowOff>140948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49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17775</xdr:rowOff>
    </xdr:from>
    <xdr:ext cx="534377"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47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10773</xdr:rowOff>
    </xdr:from>
    <xdr:to>
      <xdr:col>20</xdr:col>
      <xdr:colOff>38100</xdr:colOff>
      <xdr:row>96</xdr:row>
      <xdr:rowOff>112373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46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103500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530111" y="1656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141359</xdr:rowOff>
    </xdr:from>
    <xdr:to>
      <xdr:col>15</xdr:col>
      <xdr:colOff>101600</xdr:colOff>
      <xdr:row>97</xdr:row>
      <xdr:rowOff>71509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6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62636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41111" y="166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61697</xdr:rowOff>
    </xdr:from>
    <xdr:to>
      <xdr:col>10</xdr:col>
      <xdr:colOff>165100</xdr:colOff>
      <xdr:row>96</xdr:row>
      <xdr:rowOff>163297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5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154424</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52111" y="166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160331</xdr:rowOff>
    </xdr:from>
    <xdr:to>
      <xdr:col>6</xdr:col>
      <xdr:colOff>38100</xdr:colOff>
      <xdr:row>98</xdr:row>
      <xdr:rowOff>90481</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7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81608</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68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5576</xdr:rowOff>
    </xdr:from>
    <xdr:to>
      <xdr:col>55</xdr:col>
      <xdr:colOff>0</xdr:colOff>
      <xdr:row>37</xdr:row>
      <xdr:rowOff>59174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177776"/>
          <a:ext cx="838200" cy="2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59174</xdr:rowOff>
    </xdr:from>
    <xdr:to>
      <xdr:col>50</xdr:col>
      <xdr:colOff>114300</xdr:colOff>
      <xdr:row>37</xdr:row>
      <xdr:rowOff>132024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02824"/>
          <a:ext cx="889000" cy="7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68697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0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132024</xdr:rowOff>
    </xdr:from>
    <xdr:to>
      <xdr:col>45</xdr:col>
      <xdr:colOff>177800</xdr:colOff>
      <xdr:row>37</xdr:row>
      <xdr:rowOff>169766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475674"/>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81242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08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65629</xdr:rowOff>
    </xdr:from>
    <xdr:to>
      <xdr:col>41</xdr:col>
      <xdr:colOff>50800</xdr:colOff>
      <xdr:row>37</xdr:row>
      <xdr:rowOff>169766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066379"/>
          <a:ext cx="889000" cy="44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138150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13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51771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0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126226</xdr:rowOff>
    </xdr:from>
    <xdr:to>
      <xdr:col>55</xdr:col>
      <xdr:colOff>50800</xdr:colOff>
      <xdr:row>36</xdr:row>
      <xdr:rowOff>56376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1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149103</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97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8374</xdr:rowOff>
    </xdr:from>
    <xdr:to>
      <xdr:col>50</xdr:col>
      <xdr:colOff>165100</xdr:colOff>
      <xdr:row>37</xdr:row>
      <xdr:rowOff>109974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101101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44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81224</xdr:rowOff>
    </xdr:from>
    <xdr:to>
      <xdr:col>46</xdr:col>
      <xdr:colOff>38100</xdr:colOff>
      <xdr:row>38</xdr:row>
      <xdr:rowOff>11374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4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2501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51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118966</xdr:rowOff>
    </xdr:from>
    <xdr:to>
      <xdr:col>41</xdr:col>
      <xdr:colOff>101600</xdr:colOff>
      <xdr:row>38</xdr:row>
      <xdr:rowOff>49116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4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40243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55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14829</xdr:rowOff>
    </xdr:from>
    <xdr:to>
      <xdr:col>36</xdr:col>
      <xdr:colOff>165100</xdr:colOff>
      <xdr:row>35</xdr:row>
      <xdr:rowOff>116429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1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107556</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10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92971</xdr:rowOff>
    </xdr:from>
    <xdr:to>
      <xdr:col>55</xdr:col>
      <xdr:colOff>0</xdr:colOff>
      <xdr:row>56</xdr:row>
      <xdr:rowOff>131529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522721"/>
          <a:ext cx="838200" cy="2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120896</xdr:rowOff>
    </xdr:from>
    <xdr:to>
      <xdr:col>50</xdr:col>
      <xdr:colOff>114300</xdr:colOff>
      <xdr:row>56</xdr:row>
      <xdr:rowOff>131529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8750300" y="9722096"/>
          <a:ext cx="889000" cy="1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120896</xdr:rowOff>
    </xdr:from>
    <xdr:to>
      <xdr:col>45</xdr:col>
      <xdr:colOff>177800</xdr:colOff>
      <xdr:row>56</xdr:row>
      <xdr:rowOff>170012</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722096"/>
          <a:ext cx="889000" cy="4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117898</xdr:rowOff>
    </xdr:from>
    <xdr:to>
      <xdr:col>41</xdr:col>
      <xdr:colOff>50800</xdr:colOff>
      <xdr:row>56</xdr:row>
      <xdr:rowOff>170012</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719098"/>
          <a:ext cx="889000" cy="5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42171</xdr:rowOff>
    </xdr:from>
    <xdr:to>
      <xdr:col>55</xdr:col>
      <xdr:colOff>50800</xdr:colOff>
      <xdr:row>55</xdr:row>
      <xdr:rowOff>143771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47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65048</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32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80729</xdr:rowOff>
    </xdr:from>
    <xdr:to>
      <xdr:col>50</xdr:col>
      <xdr:colOff>165100</xdr:colOff>
      <xdr:row>57</xdr:row>
      <xdr:rowOff>10879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8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27406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945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70096</xdr:rowOff>
    </xdr:from>
    <xdr:to>
      <xdr:col>46</xdr:col>
      <xdr:colOff>38100</xdr:colOff>
      <xdr:row>57</xdr:row>
      <xdr:rowOff>246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16773</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44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119212</xdr:rowOff>
    </xdr:from>
    <xdr:to>
      <xdr:col>41</xdr:col>
      <xdr:colOff>101600</xdr:colOff>
      <xdr:row>57</xdr:row>
      <xdr:rowOff>49362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7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65889</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49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67098</xdr:rowOff>
    </xdr:from>
    <xdr:to>
      <xdr:col>36</xdr:col>
      <xdr:colOff>165100</xdr:colOff>
      <xdr:row>56</xdr:row>
      <xdr:rowOff>168698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66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13775</xdr:rowOff>
    </xdr:from>
    <xdr:ext cx="599010"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44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43993</xdr:rowOff>
    </xdr:from>
    <xdr:to>
      <xdr:col>55</xdr:col>
      <xdr:colOff>0</xdr:colOff>
      <xdr:row>76</xdr:row>
      <xdr:rowOff>97616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3074193"/>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14803</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16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31474</xdr:rowOff>
    </xdr:from>
    <xdr:to>
      <xdr:col>50</xdr:col>
      <xdr:colOff>114300</xdr:colOff>
      <xdr:row>76</xdr:row>
      <xdr:rowOff>43993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8750300" y="12718774"/>
          <a:ext cx="889000" cy="35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115071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31474</xdr:rowOff>
    </xdr:from>
    <xdr:to>
      <xdr:col>45</xdr:col>
      <xdr:colOff>177800</xdr:colOff>
      <xdr:row>76</xdr:row>
      <xdr:rowOff>79784</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2718774"/>
          <a:ext cx="889000" cy="39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98427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0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27032</xdr:rowOff>
    </xdr:from>
    <xdr:to>
      <xdr:col>41</xdr:col>
      <xdr:colOff>50800</xdr:colOff>
      <xdr:row>76</xdr:row>
      <xdr:rowOff>79784</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057232"/>
          <a:ext cx="88900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167834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3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25863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9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46816</xdr:rowOff>
    </xdr:from>
    <xdr:to>
      <xdr:col>55</xdr:col>
      <xdr:colOff>50800</xdr:colOff>
      <xdr:row>76</xdr:row>
      <xdr:rowOff>148416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69693</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92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164643</xdr:rowOff>
    </xdr:from>
    <xdr:to>
      <xdr:col>50</xdr:col>
      <xdr:colOff>165100</xdr:colOff>
      <xdr:row>76</xdr:row>
      <xdr:rowOff>94793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0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111320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27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152124</xdr:rowOff>
    </xdr:from>
    <xdr:to>
      <xdr:col>46</xdr:col>
      <xdr:colOff>38100</xdr:colOff>
      <xdr:row>74</xdr:row>
      <xdr:rowOff>82274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26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98801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244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28984</xdr:rowOff>
    </xdr:from>
    <xdr:to>
      <xdr:col>41</xdr:col>
      <xdr:colOff>101600</xdr:colOff>
      <xdr:row>76</xdr:row>
      <xdr:rowOff>130584</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05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147112</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283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147682</xdr:rowOff>
    </xdr:from>
    <xdr:to>
      <xdr:col>36</xdr:col>
      <xdr:colOff>165100</xdr:colOff>
      <xdr:row>76</xdr:row>
      <xdr:rowOff>77832</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0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94360</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27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macro=""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macro=""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88680</xdr:rowOff>
    </xdr:from>
    <xdr:to>
      <xdr:col>55</xdr:col>
      <xdr:colOff>0</xdr:colOff>
      <xdr:row>97</xdr:row>
      <xdr:rowOff>134998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6547880"/>
          <a:ext cx="838200" cy="21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32531</xdr:rowOff>
    </xdr:from>
    <xdr:ext cx="599010" cy="259045"/>
    <xdr:sp macro=""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63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134998</xdr:rowOff>
    </xdr:from>
    <xdr:to>
      <xdr:col>50</xdr:col>
      <xdr:colOff>114300</xdr:colOff>
      <xdr:row>98</xdr:row>
      <xdr:rowOff>64928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765648"/>
          <a:ext cx="889000" cy="10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165610</xdr:rowOff>
    </xdr:from>
    <xdr:to>
      <xdr:col>45</xdr:col>
      <xdr:colOff>177800</xdr:colOff>
      <xdr:row>98</xdr:row>
      <xdr:rowOff>64928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7861300" y="16796260"/>
          <a:ext cx="889000" cy="7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117324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5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161685</xdr:rowOff>
    </xdr:from>
    <xdr:to>
      <xdr:col>41</xdr:col>
      <xdr:colOff>50800</xdr:colOff>
      <xdr:row>97</xdr:row>
      <xdr:rowOff>165610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792335"/>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macro=""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75868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37880</xdr:rowOff>
    </xdr:from>
    <xdr:to>
      <xdr:col>55</xdr:col>
      <xdr:colOff>50800</xdr:colOff>
      <xdr:row>96</xdr:row>
      <xdr:rowOff>139480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10426700" y="1649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60757</xdr:rowOff>
    </xdr:from>
    <xdr:ext cx="599010" cy="259045"/>
    <xdr:sp macro=""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634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84198</xdr:rowOff>
    </xdr:from>
    <xdr:to>
      <xdr:col>50</xdr:col>
      <xdr:colOff>165100</xdr:colOff>
      <xdr:row>98</xdr:row>
      <xdr:rowOff>14348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9588500" y="1671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30875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72111" y="1649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14128</xdr:rowOff>
    </xdr:from>
    <xdr:to>
      <xdr:col>46</xdr:col>
      <xdr:colOff>38100</xdr:colOff>
      <xdr:row>98</xdr:row>
      <xdr:rowOff>115728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8699500" y="1681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106855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83111" y="1690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114810</xdr:rowOff>
    </xdr:from>
    <xdr:to>
      <xdr:col>41</xdr:col>
      <xdr:colOff>101600</xdr:colOff>
      <xdr:row>98</xdr:row>
      <xdr:rowOff>44960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7810500" y="1674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61487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52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110885</xdr:rowOff>
    </xdr:from>
    <xdr:to>
      <xdr:col>36</xdr:col>
      <xdr:colOff>165100</xdr:colOff>
      <xdr:row>98</xdr:row>
      <xdr:rowOff>41035</xdr:rowOff>
    </xdr:to>
    <xdr:sp macro="" textlink="">
      <xdr:nvSpPr>
        <xdr:cNvPr id="501" name="楕円 500">
          <a:extLst>
            <a:ext uri="{FF2B5EF4-FFF2-40B4-BE49-F238E27FC236}">
              <a16:creationId xmlns:a16="http://schemas.microsoft.com/office/drawing/2014/main" id="{00000000-0008-0000-0600-0000F5010000}"/>
            </a:ext>
          </a:extLst>
        </xdr:cNvPr>
        <xdr:cNvSpPr/>
      </xdr:nvSpPr>
      <xdr:spPr>
        <a:xfrm>
          <a:off x="6921500" y="16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57562</xdr:rowOff>
    </xdr:from>
    <xdr:ext cx="534377"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705111" y="165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macro=""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70390</xdr:rowOff>
    </xdr:from>
    <xdr:to>
      <xdr:col>85</xdr:col>
      <xdr:colOff>127000</xdr:colOff>
      <xdr:row>38</xdr:row>
      <xdr:rowOff>148822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585490"/>
          <a:ext cx="838200" cy="7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89142</xdr:rowOff>
    </xdr:from>
    <xdr:ext cx="469744" cy="259045"/>
    <xdr:sp macro=""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60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70390</xdr:rowOff>
    </xdr:from>
    <xdr:to>
      <xdr:col>81</xdr:col>
      <xdr:colOff>50800</xdr:colOff>
      <xdr:row>39</xdr:row>
      <xdr:rowOff>25433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4592300" y="6585490"/>
          <a:ext cx="889000" cy="12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14368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25433</xdr:rowOff>
    </xdr:from>
    <xdr:to>
      <xdr:col>76</xdr:col>
      <xdr:colOff>114300</xdr:colOff>
      <xdr:row>39</xdr:row>
      <xdr:rowOff>67190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3703300" y="6711983"/>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36666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124863</xdr:rowOff>
    </xdr:from>
    <xdr:to>
      <xdr:col>71</xdr:col>
      <xdr:colOff>177800</xdr:colOff>
      <xdr:row>39</xdr:row>
      <xdr:rowOff>67190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814300" y="6639963"/>
          <a:ext cx="889000" cy="11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23668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macro=""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14927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98022</xdr:rowOff>
    </xdr:from>
    <xdr:to>
      <xdr:col>85</xdr:col>
      <xdr:colOff>177800</xdr:colOff>
      <xdr:row>39</xdr:row>
      <xdr:rowOff>28172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6268700" y="661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57399</xdr:rowOff>
    </xdr:from>
    <xdr:ext cx="534377" cy="259045"/>
    <xdr:sp macro=""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40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19590</xdr:rowOff>
    </xdr:from>
    <xdr:to>
      <xdr:col>81</xdr:col>
      <xdr:colOff>101600</xdr:colOff>
      <xdr:row>38</xdr:row>
      <xdr:rowOff>121190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5430500" y="65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137718</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14111" y="630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146083</xdr:rowOff>
    </xdr:from>
    <xdr:to>
      <xdr:col>76</xdr:col>
      <xdr:colOff>165100</xdr:colOff>
      <xdr:row>39</xdr:row>
      <xdr:rowOff>76233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4541500" y="66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67360</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57428" y="67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16390</xdr:rowOff>
    </xdr:from>
    <xdr:to>
      <xdr:col>72</xdr:col>
      <xdr:colOff>38100</xdr:colOff>
      <xdr:row>39</xdr:row>
      <xdr:rowOff>117990</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3652500" y="6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109117</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68428" y="679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74063</xdr:rowOff>
    </xdr:from>
    <xdr:to>
      <xdr:col>67</xdr:col>
      <xdr:colOff>101600</xdr:colOff>
      <xdr:row>39</xdr:row>
      <xdr:rowOff>4213</xdr:rowOff>
    </xdr:to>
    <xdr:sp macro="" textlink="">
      <xdr:nvSpPr>
        <xdr:cNvPr id="560" name="楕円 559">
          <a:extLst>
            <a:ext uri="{FF2B5EF4-FFF2-40B4-BE49-F238E27FC236}">
              <a16:creationId xmlns:a16="http://schemas.microsoft.com/office/drawing/2014/main" id="{00000000-0008-0000-0600-000030020000}"/>
            </a:ext>
          </a:extLst>
        </xdr:cNvPr>
        <xdr:cNvSpPr/>
      </xdr:nvSpPr>
      <xdr:spPr>
        <a:xfrm>
          <a:off x="12763500" y="65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166790</xdr:rowOff>
    </xdr:from>
    <xdr:ext cx="534377"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47111" y="668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macro=""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macro=""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26326</xdr:rowOff>
    </xdr:from>
    <xdr:to>
      <xdr:col>85</xdr:col>
      <xdr:colOff>127000</xdr:colOff>
      <xdr:row>73</xdr:row>
      <xdr:rowOff>45158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5481300" y="12542176"/>
          <a:ext cx="838200" cy="1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macro=""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26326</xdr:rowOff>
    </xdr:from>
    <xdr:to>
      <xdr:col>81</xdr:col>
      <xdr:colOff>50800</xdr:colOff>
      <xdr:row>73</xdr:row>
      <xdr:rowOff>131470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542176"/>
          <a:ext cx="889000" cy="10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131470</xdr:rowOff>
    </xdr:from>
    <xdr:to>
      <xdr:col>76</xdr:col>
      <xdr:colOff>114300</xdr:colOff>
      <xdr:row>74</xdr:row>
      <xdr:rowOff>14612</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3703300" y="12647320"/>
          <a:ext cx="889000" cy="5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14612</xdr:rowOff>
    </xdr:from>
    <xdr:to>
      <xdr:col>71</xdr:col>
      <xdr:colOff>177800</xdr:colOff>
      <xdr:row>74</xdr:row>
      <xdr:rowOff>159164</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2814300" y="12701912"/>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macro=""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165808</xdr:rowOff>
    </xdr:from>
    <xdr:to>
      <xdr:col>85</xdr:col>
      <xdr:colOff>177800</xdr:colOff>
      <xdr:row>73</xdr:row>
      <xdr:rowOff>95958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6268700" y="125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17235</xdr:rowOff>
    </xdr:from>
    <xdr:ext cx="599010" cy="259045"/>
    <xdr:sp macro=""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36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146976</xdr:rowOff>
    </xdr:from>
    <xdr:to>
      <xdr:col>81</xdr:col>
      <xdr:colOff>101600</xdr:colOff>
      <xdr:row>73</xdr:row>
      <xdr:rowOff>77126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5430500" y="124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93653</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181795" y="1226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80670</xdr:rowOff>
    </xdr:from>
    <xdr:to>
      <xdr:col>76</xdr:col>
      <xdr:colOff>165100</xdr:colOff>
      <xdr:row>74</xdr:row>
      <xdr:rowOff>10820</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4541500" y="125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27347</xdr:rowOff>
    </xdr:from>
    <xdr:ext cx="59901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292795" y="1237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135262</xdr:rowOff>
    </xdr:from>
    <xdr:to>
      <xdr:col>72</xdr:col>
      <xdr:colOff>38100</xdr:colOff>
      <xdr:row>74</xdr:row>
      <xdr:rowOff>65412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3652500" y="126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81939</xdr:rowOff>
    </xdr:from>
    <xdr:ext cx="59901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03795" y="1242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108364</xdr:rowOff>
    </xdr:from>
    <xdr:to>
      <xdr:col>67</xdr:col>
      <xdr:colOff>101600</xdr:colOff>
      <xdr:row>75</xdr:row>
      <xdr:rowOff>38514</xdr:rowOff>
    </xdr:to>
    <xdr:sp macro="" textlink="">
      <xdr:nvSpPr>
        <xdr:cNvPr id="669" name="楕円 668">
          <a:extLst>
            <a:ext uri="{FF2B5EF4-FFF2-40B4-BE49-F238E27FC236}">
              <a16:creationId xmlns:a16="http://schemas.microsoft.com/office/drawing/2014/main" id="{00000000-0008-0000-0600-00009D020000}"/>
            </a:ext>
          </a:extLst>
        </xdr:cNvPr>
        <xdr:cNvSpPr/>
      </xdr:nvSpPr>
      <xdr:spPr>
        <a:xfrm>
          <a:off x="12763500" y="127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55041</xdr:rowOff>
    </xdr:from>
    <xdr:ext cx="59901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14795" y="1257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83210</xdr:rowOff>
    </xdr:from>
    <xdr:to>
      <xdr:col>85</xdr:col>
      <xdr:colOff>127000</xdr:colOff>
      <xdr:row>98</xdr:row>
      <xdr:rowOff>85489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885310"/>
          <a:ext cx="8382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74560</xdr:rowOff>
    </xdr:from>
    <xdr:to>
      <xdr:col>81</xdr:col>
      <xdr:colOff>50800</xdr:colOff>
      <xdr:row>98</xdr:row>
      <xdr:rowOff>85489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4592300" y="16876660"/>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47922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22087</xdr:rowOff>
    </xdr:from>
    <xdr:to>
      <xdr:col>76</xdr:col>
      <xdr:colOff>114300</xdr:colOff>
      <xdr:row>98</xdr:row>
      <xdr:rowOff>74560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824187"/>
          <a:ext cx="889000" cy="5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22087</xdr:rowOff>
    </xdr:from>
    <xdr:to>
      <xdr:col>71</xdr:col>
      <xdr:colOff>177800</xdr:colOff>
      <xdr:row>98</xdr:row>
      <xdr:rowOff>101524</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24187"/>
          <a:ext cx="889000" cy="7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81816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128759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32410</xdr:rowOff>
    </xdr:from>
    <xdr:to>
      <xdr:col>85</xdr:col>
      <xdr:colOff>177800</xdr:colOff>
      <xdr:row>98</xdr:row>
      <xdr:rowOff>134010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118787</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4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34689</xdr:rowOff>
    </xdr:from>
    <xdr:to>
      <xdr:col>81</xdr:col>
      <xdr:colOff>101600</xdr:colOff>
      <xdr:row>98</xdr:row>
      <xdr:rowOff>136289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127416</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92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23760</xdr:rowOff>
    </xdr:from>
    <xdr:to>
      <xdr:col>76</xdr:col>
      <xdr:colOff>165100</xdr:colOff>
      <xdr:row>98</xdr:row>
      <xdr:rowOff>125360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2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116487</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91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142737</xdr:rowOff>
    </xdr:from>
    <xdr:to>
      <xdr:col>72</xdr:col>
      <xdr:colOff>38100</xdr:colOff>
      <xdr:row>98</xdr:row>
      <xdr:rowOff>72887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7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64014</xdr:rowOff>
    </xdr:from>
    <xdr:ext cx="534377"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8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50724</xdr:rowOff>
    </xdr:from>
    <xdr:to>
      <xdr:col>67</xdr:col>
      <xdr:colOff>101600</xdr:colOff>
      <xdr:row>98</xdr:row>
      <xdr:rowOff>152324</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143451</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9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134991</xdr:rowOff>
    </xdr:from>
    <xdr:to>
      <xdr:col>116</xdr:col>
      <xdr:colOff>63500</xdr:colOff>
      <xdr:row>58</xdr:row>
      <xdr:rowOff>135174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1323300" y="10079091"/>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128956</xdr:rowOff>
    </xdr:from>
    <xdr:to>
      <xdr:col>111</xdr:col>
      <xdr:colOff>177800</xdr:colOff>
      <xdr:row>58</xdr:row>
      <xdr:rowOff>135174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73056"/>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126487</xdr:rowOff>
    </xdr:from>
    <xdr:to>
      <xdr:col>107</xdr:col>
      <xdr:colOff>50800</xdr:colOff>
      <xdr:row>58</xdr:row>
      <xdr:rowOff>128956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7058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126441</xdr:rowOff>
    </xdr:from>
    <xdr:to>
      <xdr:col>102</xdr:col>
      <xdr:colOff>114300</xdr:colOff>
      <xdr:row>58</xdr:row>
      <xdr:rowOff>126487</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7054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84191</xdr:rowOff>
    </xdr:from>
    <xdr:to>
      <xdr:col>116</xdr:col>
      <xdr:colOff>114300</xdr:colOff>
      <xdr:row>59</xdr:row>
      <xdr:rowOff>14341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0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170568</xdr:rowOff>
    </xdr:from>
    <xdr:ext cx="378565"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43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84374</xdr:rowOff>
    </xdr:from>
    <xdr:to>
      <xdr:col>112</xdr:col>
      <xdr:colOff>38100</xdr:colOff>
      <xdr:row>59</xdr:row>
      <xdr:rowOff>14524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5651</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66333" y="10121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78156</xdr:rowOff>
    </xdr:from>
    <xdr:to>
      <xdr:col>107</xdr:col>
      <xdr:colOff>101600</xdr:colOff>
      <xdr:row>59</xdr:row>
      <xdr:rowOff>8306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0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170883</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245017" y="10114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75687</xdr:rowOff>
    </xdr:from>
    <xdr:to>
      <xdr:col>102</xdr:col>
      <xdr:colOff>165100</xdr:colOff>
      <xdr:row>59</xdr:row>
      <xdr:rowOff>5837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168414</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56017" y="1011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75641</xdr:rowOff>
    </xdr:from>
    <xdr:to>
      <xdr:col>98</xdr:col>
      <xdr:colOff>38100</xdr:colOff>
      <xdr:row>59</xdr:row>
      <xdr:rowOff>5791</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168368</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67017" y="101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58563</xdr:rowOff>
    </xdr:from>
    <xdr:to>
      <xdr:col>116</xdr:col>
      <xdr:colOff>62864</xdr:colOff>
      <xdr:row>79</xdr:row>
      <xdr:rowOff>161629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745863"/>
          <a:ext cx="1269" cy="96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165456</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71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161629</xdr:rowOff>
    </xdr:from>
    <xdr:to>
      <xdr:col>116</xdr:col>
      <xdr:colOff>152400</xdr:colOff>
      <xdr:row>79</xdr:row>
      <xdr:rowOff>161629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70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5240</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52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58563</xdr:rowOff>
    </xdr:from>
    <xdr:to>
      <xdr:col>116</xdr:col>
      <xdr:colOff>152400</xdr:colOff>
      <xdr:row>74</xdr:row>
      <xdr:rowOff>58563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74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156567</xdr:rowOff>
    </xdr:from>
    <xdr:to>
      <xdr:col>116</xdr:col>
      <xdr:colOff>63500</xdr:colOff>
      <xdr:row>74</xdr:row>
      <xdr:rowOff>58563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1323300" y="12158067"/>
          <a:ext cx="838200" cy="58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40842</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3242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62415</xdr:rowOff>
    </xdr:from>
    <xdr:to>
      <xdr:col>116</xdr:col>
      <xdr:colOff>114300</xdr:colOff>
      <xdr:row>77</xdr:row>
      <xdr:rowOff>164015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2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156567</xdr:rowOff>
    </xdr:from>
    <xdr:to>
      <xdr:col>111</xdr:col>
      <xdr:colOff>177800</xdr:colOff>
      <xdr:row>72</xdr:row>
      <xdr:rowOff>25498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2158067"/>
          <a:ext cx="889000" cy="21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88002</xdr:rowOff>
    </xdr:from>
    <xdr:to>
      <xdr:col>112</xdr:col>
      <xdr:colOff>38100</xdr:colOff>
      <xdr:row>77</xdr:row>
      <xdr:rowOff>18152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9279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21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25498</xdr:rowOff>
    </xdr:from>
    <xdr:to>
      <xdr:col>107</xdr:col>
      <xdr:colOff>50800</xdr:colOff>
      <xdr:row>72</xdr:row>
      <xdr:rowOff>40880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2369898"/>
          <a:ext cx="889000" cy="1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75608</xdr:rowOff>
    </xdr:from>
    <xdr:to>
      <xdr:col>107</xdr:col>
      <xdr:colOff>101600</xdr:colOff>
      <xdr:row>77</xdr:row>
      <xdr:rowOff>5758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168335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2540</xdr:rowOff>
    </xdr:from>
    <xdr:to>
      <xdr:col>102</xdr:col>
      <xdr:colOff>114300</xdr:colOff>
      <xdr:row>72</xdr:row>
      <xdr:rowOff>40880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656300" y="12346940"/>
          <a:ext cx="8890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67118</xdr:rowOff>
    </xdr:from>
    <xdr:to>
      <xdr:col>102</xdr:col>
      <xdr:colOff>165100</xdr:colOff>
      <xdr:row>76</xdr:row>
      <xdr:rowOff>168718</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159845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69028</xdr:rowOff>
    </xdr:from>
    <xdr:to>
      <xdr:col>98</xdr:col>
      <xdr:colOff>38100</xdr:colOff>
      <xdr:row>76</xdr:row>
      <xdr:rowOff>170628</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161755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7763</xdr:rowOff>
    </xdr:from>
    <xdr:to>
      <xdr:col>116</xdr:col>
      <xdr:colOff>114300</xdr:colOff>
      <xdr:row>74</xdr:row>
      <xdr:rowOff>109363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26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132240</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6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105767</xdr:rowOff>
    </xdr:from>
    <xdr:to>
      <xdr:col>112</xdr:col>
      <xdr:colOff>38100</xdr:colOff>
      <xdr:row>71</xdr:row>
      <xdr:rowOff>35917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210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52444</xdr:rowOff>
    </xdr:from>
    <xdr:ext cx="59901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23795" y="1188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146148</xdr:rowOff>
    </xdr:from>
    <xdr:to>
      <xdr:col>107</xdr:col>
      <xdr:colOff>101600</xdr:colOff>
      <xdr:row>72</xdr:row>
      <xdr:rowOff>76298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231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92825</xdr:rowOff>
    </xdr:from>
    <xdr:ext cx="59901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34795" y="1209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161530</xdr:rowOff>
    </xdr:from>
    <xdr:to>
      <xdr:col>102</xdr:col>
      <xdr:colOff>165100</xdr:colOff>
      <xdr:row>72</xdr:row>
      <xdr:rowOff>91680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23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108207</xdr:rowOff>
    </xdr:from>
    <xdr:ext cx="59901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45795" y="1210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123190</xdr:rowOff>
    </xdr:from>
    <xdr:to>
      <xdr:col>98</xdr:col>
      <xdr:colOff>38100</xdr:colOff>
      <xdr:row>72</xdr:row>
      <xdr:rowOff>53340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229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69867</xdr:rowOff>
    </xdr:from>
    <xdr:ext cx="59901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56795" y="1207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人件費について、町の面積が東西に広く、集落が点在しているため、総合窓口の設置、ごみ収集にかかる人員が多いことが他団体よりも経費がかかっている。計画的な施設の統廃合や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の活用、民間委託の推進を検討する。</a:t>
          </a:r>
        </a:p>
        <a:p>
          <a:r>
            <a:rPr kumimoji="1" lang="ja-JP" altLang="en-US" sz="1300">
              <a:latin typeface="ＭＳ Ｐゴシック" panose="020B0600070205080204" pitchFamily="50" charset="-128"/>
              <a:ea typeface="ＭＳ Ｐゴシック" panose="020B0600070205080204" pitchFamily="50" charset="-128"/>
            </a:rPr>
            <a:t>普通建設事業費について、道路改良事業や統合保育所建設事業、災害対策のための避難場所等の整備事業の影響から決算額が上昇傾向にある。今後、小中学校の統廃合整備事業や避難場所整備が予定されているため、高止まりすることが見込まれる。</a:t>
          </a:r>
        </a:p>
        <a:p>
          <a:r>
            <a:rPr kumimoji="1" lang="ja-JP" altLang="en-US" sz="1300">
              <a:latin typeface="ＭＳ Ｐゴシック" panose="020B0600070205080204" pitchFamily="50" charset="-128"/>
              <a:ea typeface="ＭＳ Ｐゴシック" panose="020B0600070205080204" pitchFamily="50" charset="-128"/>
            </a:rPr>
            <a:t>扶助費について、少子化により子どもの数が減少しているため全国平均、三重県平均、類似団体平均よりも低い状況にある。令和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年度以降の決算額が上昇しているのは、臨時特別給付金や子育て応援事業の影響である。</a:t>
          </a:r>
        </a:p>
        <a:p>
          <a:r>
            <a:rPr kumimoji="1" lang="ja-JP" altLang="en-US" sz="1300">
              <a:latin typeface="ＭＳ Ｐゴシック" panose="020B0600070205080204" pitchFamily="50" charset="-128"/>
              <a:ea typeface="ＭＳ Ｐゴシック" panose="020B0600070205080204" pitchFamily="50" charset="-128"/>
            </a:rPr>
            <a:t>繰出金について、下水道会計が令和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企業会計（法適用）となり、繰出金から補助金へと変更となったため、著しく決算額が下がった。しかしながら、高齢化率が高く、後期高齢特別会計や介護保険特別会計に対しての繰出しが多く、類似団体と比較すると依然として高い状況である。</a:t>
          </a:r>
        </a:p>
        <a:p>
          <a:r>
            <a:rPr kumimoji="1" lang="ja-JP" altLang="en-US" sz="1300">
              <a:latin typeface="ＭＳ Ｐゴシック" panose="020B0600070205080204" pitchFamily="50" charset="-128"/>
              <a:ea typeface="ＭＳ Ｐゴシック" panose="020B0600070205080204" pitchFamily="50" charset="-128"/>
            </a:rPr>
            <a:t>公債費について、過去に行った公共施設の高台移転事業等の元金償還により上昇傾向にある。今後も小中学校統廃合整備事業や避難所整備事業を予定しているため、さらに上昇していくことが見込まれる。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三重県南伊勢町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10,489
10,378
241.89
11,501,524
11,285,658
123,315
6,231,663
13,157,939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142748</xdr:rowOff>
    </xdr:from>
    <xdr:to>
      <xdr:col>24</xdr:col>
      <xdr:colOff>63500</xdr:colOff>
      <xdr:row>35</xdr:row>
      <xdr:rowOff>89789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00598"/>
          <a:ext cx="838200" cy="2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89789</xdr:rowOff>
    </xdr:from>
    <xdr:to>
      <xdr:col>19</xdr:col>
      <xdr:colOff>177800</xdr:colOff>
      <xdr:row>35</xdr:row>
      <xdr:rowOff>141605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0539"/>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141605</xdr:rowOff>
    </xdr:from>
    <xdr:to>
      <xdr:col>15</xdr:col>
      <xdr:colOff>50800</xdr:colOff>
      <xdr:row>37</xdr:row>
      <xdr:rowOff>20447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2355"/>
          <a:ext cx="8890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20447</xdr:rowOff>
    </xdr:from>
    <xdr:to>
      <xdr:col>10</xdr:col>
      <xdr:colOff>114300</xdr:colOff>
      <xdr:row>38</xdr:row>
      <xdr:rowOff>13970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4097"/>
          <a:ext cx="889000" cy="16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125493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91948</xdr:rowOff>
    </xdr:from>
    <xdr:to>
      <xdr:col>24</xdr:col>
      <xdr:colOff>114300</xdr:colOff>
      <xdr:row>34</xdr:row>
      <xdr:rowOff>22098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114825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0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38989</xdr:rowOff>
    </xdr:from>
    <xdr:to>
      <xdr:col>20</xdr:col>
      <xdr:colOff>38100</xdr:colOff>
      <xdr:row>35</xdr:row>
      <xdr:rowOff>140589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157116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90805</xdr:rowOff>
    </xdr:from>
    <xdr:to>
      <xdr:col>15</xdr:col>
      <xdr:colOff>101600</xdr:colOff>
      <xdr:row>36</xdr:row>
      <xdr:rowOff>20955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37482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141097</xdr:rowOff>
    </xdr:from>
    <xdr:to>
      <xdr:col>10</xdr:col>
      <xdr:colOff>165100</xdr:colOff>
      <xdr:row>37</xdr:row>
      <xdr:rowOff>71247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87774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8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134620</xdr:rowOff>
    </xdr:from>
    <xdr:to>
      <xdr:col>6</xdr:col>
      <xdr:colOff>38100</xdr:colOff>
      <xdr:row>38</xdr:row>
      <xdr:rowOff>64770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55897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94165</xdr:rowOff>
    </xdr:from>
    <xdr:to>
      <xdr:col>24</xdr:col>
      <xdr:colOff>63500</xdr:colOff>
      <xdr:row>58</xdr:row>
      <xdr:rowOff>118891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38265"/>
          <a:ext cx="8382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2553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5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118891</xdr:rowOff>
    </xdr:from>
    <xdr:to>
      <xdr:col>19</xdr:col>
      <xdr:colOff>177800</xdr:colOff>
      <xdr:row>58</xdr:row>
      <xdr:rowOff>126612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62991"/>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116419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95214</xdr:rowOff>
    </xdr:from>
    <xdr:to>
      <xdr:col>15</xdr:col>
      <xdr:colOff>50800</xdr:colOff>
      <xdr:row>58</xdr:row>
      <xdr:rowOff>126612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39314"/>
          <a:ext cx="889000" cy="3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138611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29807</xdr:rowOff>
    </xdr:from>
    <xdr:to>
      <xdr:col>10</xdr:col>
      <xdr:colOff>114300</xdr:colOff>
      <xdr:row>58</xdr:row>
      <xdr:rowOff>95214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3907"/>
          <a:ext cx="889000" cy="6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94149</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9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43365</xdr:rowOff>
    </xdr:from>
    <xdr:to>
      <xdr:col>24</xdr:col>
      <xdr:colOff>114300</xdr:colOff>
      <xdr:row>58</xdr:row>
      <xdr:rowOff>144965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129742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0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68091</xdr:rowOff>
    </xdr:from>
    <xdr:to>
      <xdr:col>20</xdr:col>
      <xdr:colOff>38100</xdr:colOff>
      <xdr:row>58</xdr:row>
      <xdr:rowOff>169691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160818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0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75812</xdr:rowOff>
    </xdr:from>
    <xdr:to>
      <xdr:col>15</xdr:col>
      <xdr:colOff>101600</xdr:colOff>
      <xdr:row>59</xdr:row>
      <xdr:rowOff>5962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168539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1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44414</xdr:rowOff>
    </xdr:from>
    <xdr:to>
      <xdr:col>10</xdr:col>
      <xdr:colOff>165100</xdr:colOff>
      <xdr:row>58</xdr:row>
      <xdr:rowOff>146014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162541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150457</xdr:rowOff>
    </xdr:from>
    <xdr:to>
      <xdr:col>6</xdr:col>
      <xdr:colOff>38100</xdr:colOff>
      <xdr:row>58</xdr:row>
      <xdr:rowOff>80607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71734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1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84031</xdr:rowOff>
    </xdr:from>
    <xdr:to>
      <xdr:col>24</xdr:col>
      <xdr:colOff>63500</xdr:colOff>
      <xdr:row>74</xdr:row>
      <xdr:rowOff>27588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085531"/>
          <a:ext cx="838200" cy="62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122947</xdr:rowOff>
    </xdr:from>
    <xdr:to>
      <xdr:col>19</xdr:col>
      <xdr:colOff>177800</xdr:colOff>
      <xdr:row>74</xdr:row>
      <xdr:rowOff>27588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295897"/>
          <a:ext cx="889000" cy="41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122947</xdr:rowOff>
    </xdr:from>
    <xdr:to>
      <xdr:col>15</xdr:col>
      <xdr:colOff>50800</xdr:colOff>
      <xdr:row>73</xdr:row>
      <xdr:rowOff>103929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295897"/>
          <a:ext cx="889000" cy="32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103929</xdr:rowOff>
    </xdr:from>
    <xdr:to>
      <xdr:col>10</xdr:col>
      <xdr:colOff>114300</xdr:colOff>
      <xdr:row>74</xdr:row>
      <xdr:rowOff>126550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619779"/>
          <a:ext cx="889000" cy="19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33231</xdr:rowOff>
    </xdr:from>
    <xdr:to>
      <xdr:col>24</xdr:col>
      <xdr:colOff>114300</xdr:colOff>
      <xdr:row>70</xdr:row>
      <xdr:rowOff>134831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03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157708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198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148238</xdr:rowOff>
    </xdr:from>
    <xdr:to>
      <xdr:col>20</xdr:col>
      <xdr:colOff>38100</xdr:colOff>
      <xdr:row>74</xdr:row>
      <xdr:rowOff>78388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6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94915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43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72147</xdr:rowOff>
    </xdr:from>
    <xdr:to>
      <xdr:col>15</xdr:col>
      <xdr:colOff>101600</xdr:colOff>
      <xdr:row>72</xdr:row>
      <xdr:rowOff>2297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24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18824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0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53129</xdr:rowOff>
    </xdr:from>
    <xdr:to>
      <xdr:col>10</xdr:col>
      <xdr:colOff>165100</xdr:colOff>
      <xdr:row>73</xdr:row>
      <xdr:rowOff>154729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5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171256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34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75750</xdr:rowOff>
    </xdr:from>
    <xdr:to>
      <xdr:col>6</xdr:col>
      <xdr:colOff>38100</xdr:colOff>
      <xdr:row>75</xdr:row>
      <xdr:rowOff>5900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7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22427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53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51450</xdr:rowOff>
    </xdr:from>
    <xdr:to>
      <xdr:col>24</xdr:col>
      <xdr:colOff>63500</xdr:colOff>
      <xdr:row>96</xdr:row>
      <xdr:rowOff>65246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510650"/>
          <a:ext cx="838200" cy="1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51450</xdr:rowOff>
    </xdr:from>
    <xdr:to>
      <xdr:col>19</xdr:col>
      <xdr:colOff>177800</xdr:colOff>
      <xdr:row>96</xdr:row>
      <xdr:rowOff>140081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510650"/>
          <a:ext cx="889000" cy="8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140081</xdr:rowOff>
    </xdr:from>
    <xdr:to>
      <xdr:col>15</xdr:col>
      <xdr:colOff>50800</xdr:colOff>
      <xdr:row>96</xdr:row>
      <xdr:rowOff>140126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599281"/>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140126</xdr:rowOff>
    </xdr:from>
    <xdr:to>
      <xdr:col>10</xdr:col>
      <xdr:colOff>114300</xdr:colOff>
      <xdr:row>96</xdr:row>
      <xdr:rowOff>166043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99326"/>
          <a:ext cx="889000" cy="2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159853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14446</xdr:rowOff>
    </xdr:from>
    <xdr:to>
      <xdr:col>24</xdr:col>
      <xdr:colOff>114300</xdr:colOff>
      <xdr:row>96</xdr:row>
      <xdr:rowOff>116046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37323</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32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650</xdr:rowOff>
    </xdr:from>
    <xdr:to>
      <xdr:col>20</xdr:col>
      <xdr:colOff>38100</xdr:colOff>
      <xdr:row>96</xdr:row>
      <xdr:rowOff>102250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118777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23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89281</xdr:rowOff>
    </xdr:from>
    <xdr:to>
      <xdr:col>15</xdr:col>
      <xdr:colOff>101600</xdr:colOff>
      <xdr:row>97</xdr:row>
      <xdr:rowOff>19431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5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35958</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32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89326</xdr:rowOff>
    </xdr:from>
    <xdr:to>
      <xdr:col>10</xdr:col>
      <xdr:colOff>165100</xdr:colOff>
      <xdr:row>97</xdr:row>
      <xdr:rowOff>19476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5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36003</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32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115243</xdr:rowOff>
    </xdr:from>
    <xdr:to>
      <xdr:col>6</xdr:col>
      <xdr:colOff>38100</xdr:colOff>
      <xdr:row>97</xdr:row>
      <xdr:rowOff>45393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7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61920</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634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121092</xdr:rowOff>
    </xdr:from>
    <xdr:to>
      <xdr:col>55</xdr:col>
      <xdr:colOff>0</xdr:colOff>
      <xdr:row>56</xdr:row>
      <xdr:rowOff>124951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22292"/>
          <a:ext cx="8382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124951</xdr:rowOff>
    </xdr:from>
    <xdr:to>
      <xdr:col>50</xdr:col>
      <xdr:colOff>114300</xdr:colOff>
      <xdr:row>57</xdr:row>
      <xdr:rowOff>21409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26151"/>
          <a:ext cx="889000" cy="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21409</xdr:rowOff>
    </xdr:from>
    <xdr:to>
      <xdr:col>45</xdr:col>
      <xdr:colOff>177800</xdr:colOff>
      <xdr:row>57</xdr:row>
      <xdr:rowOff>21436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94059"/>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33328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21436</xdr:rowOff>
    </xdr:from>
    <xdr:to>
      <xdr:col>41</xdr:col>
      <xdr:colOff>50800</xdr:colOff>
      <xdr:row>57</xdr:row>
      <xdr:rowOff>55470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94086"/>
          <a:ext cx="889000" cy="3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47506</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49773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70292</xdr:rowOff>
    </xdr:from>
    <xdr:to>
      <xdr:col>55</xdr:col>
      <xdr:colOff>50800</xdr:colOff>
      <xdr:row>57</xdr:row>
      <xdr:rowOff>442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7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93169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2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74151</xdr:rowOff>
    </xdr:from>
    <xdr:to>
      <xdr:col>50</xdr:col>
      <xdr:colOff>165100</xdr:colOff>
      <xdr:row>57</xdr:row>
      <xdr:rowOff>4301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20828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5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142059</xdr:rowOff>
    </xdr:from>
    <xdr:to>
      <xdr:col>46</xdr:col>
      <xdr:colOff>38100</xdr:colOff>
      <xdr:row>57</xdr:row>
      <xdr:rowOff>72209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63336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142086</xdr:rowOff>
    </xdr:from>
    <xdr:to>
      <xdr:col>41</xdr:col>
      <xdr:colOff>101600</xdr:colOff>
      <xdr:row>57</xdr:row>
      <xdr:rowOff>72236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63363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4670</xdr:rowOff>
    </xdr:from>
    <xdr:to>
      <xdr:col>36</xdr:col>
      <xdr:colOff>165100</xdr:colOff>
      <xdr:row>57</xdr:row>
      <xdr:rowOff>106270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97397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11308</xdr:rowOff>
    </xdr:from>
    <xdr:to>
      <xdr:col>55</xdr:col>
      <xdr:colOff>0</xdr:colOff>
      <xdr:row>79</xdr:row>
      <xdr:rowOff>11399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55858"/>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165365</xdr:rowOff>
    </xdr:from>
    <xdr:to>
      <xdr:col>50</xdr:col>
      <xdr:colOff>114300</xdr:colOff>
      <xdr:row>79</xdr:row>
      <xdr:rowOff>11308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38465"/>
          <a:ext cx="889000" cy="1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165365</xdr:rowOff>
    </xdr:from>
    <xdr:to>
      <xdr:col>45</xdr:col>
      <xdr:colOff>177800</xdr:colOff>
      <xdr:row>79</xdr:row>
      <xdr:rowOff>11733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38465"/>
          <a:ext cx="889000" cy="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11733</xdr:rowOff>
    </xdr:from>
    <xdr:to>
      <xdr:col>41</xdr:col>
      <xdr:colOff>50800</xdr:colOff>
      <xdr:row>79</xdr:row>
      <xdr:rowOff>36666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56283"/>
          <a:ext cx="889000" cy="2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132049</xdr:rowOff>
    </xdr:from>
    <xdr:to>
      <xdr:col>55</xdr:col>
      <xdr:colOff>50800</xdr:colOff>
      <xdr:row>79</xdr:row>
      <xdr:rowOff>62199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0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46976</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131958</xdr:rowOff>
    </xdr:from>
    <xdr:to>
      <xdr:col>50</xdr:col>
      <xdr:colOff>165100</xdr:colOff>
      <xdr:row>79</xdr:row>
      <xdr:rowOff>62108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53235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114565</xdr:rowOff>
    </xdr:from>
    <xdr:to>
      <xdr:col>46</xdr:col>
      <xdr:colOff>38100</xdr:colOff>
      <xdr:row>79</xdr:row>
      <xdr:rowOff>44715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35842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8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132383</xdr:rowOff>
    </xdr:from>
    <xdr:to>
      <xdr:col>41</xdr:col>
      <xdr:colOff>101600</xdr:colOff>
      <xdr:row>79</xdr:row>
      <xdr:rowOff>62533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53660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9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157316</xdr:rowOff>
    </xdr:from>
    <xdr:to>
      <xdr:col>36</xdr:col>
      <xdr:colOff>165100</xdr:colOff>
      <xdr:row>79</xdr:row>
      <xdr:rowOff>87466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78593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6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37702</xdr:rowOff>
    </xdr:from>
    <xdr:to>
      <xdr:col>55</xdr:col>
      <xdr:colOff>0</xdr:colOff>
      <xdr:row>96</xdr:row>
      <xdr:rowOff>69782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496902"/>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62628</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78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69782</xdr:rowOff>
    </xdr:from>
    <xdr:to>
      <xdr:col>50</xdr:col>
      <xdr:colOff>114300</xdr:colOff>
      <xdr:row>97</xdr:row>
      <xdr:rowOff>15897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28982"/>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123349</xdr:rowOff>
    </xdr:from>
    <xdr:to>
      <xdr:col>45</xdr:col>
      <xdr:colOff>177800</xdr:colOff>
      <xdr:row>97</xdr:row>
      <xdr:rowOff>15897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82549"/>
          <a:ext cx="889000" cy="6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96538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66483</xdr:rowOff>
    </xdr:from>
    <xdr:to>
      <xdr:col>41</xdr:col>
      <xdr:colOff>50800</xdr:colOff>
      <xdr:row>96</xdr:row>
      <xdr:rowOff>123349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354233"/>
          <a:ext cx="889000" cy="22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90188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158352</xdr:rowOff>
    </xdr:from>
    <xdr:to>
      <xdr:col>55</xdr:col>
      <xdr:colOff>50800</xdr:colOff>
      <xdr:row>96</xdr:row>
      <xdr:rowOff>88502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4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136779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18982</xdr:rowOff>
    </xdr:from>
    <xdr:to>
      <xdr:col>50</xdr:col>
      <xdr:colOff>165100</xdr:colOff>
      <xdr:row>96</xdr:row>
      <xdr:rowOff>120582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111709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7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136547</xdr:rowOff>
    </xdr:from>
    <xdr:to>
      <xdr:col>46</xdr:col>
      <xdr:colOff>38100</xdr:colOff>
      <xdr:row>97</xdr:row>
      <xdr:rowOff>66697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57824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8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72549</xdr:rowOff>
    </xdr:from>
    <xdr:to>
      <xdr:col>41</xdr:col>
      <xdr:colOff>101600</xdr:colOff>
      <xdr:row>97</xdr:row>
      <xdr:rowOff>2699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165276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15683</xdr:rowOff>
    </xdr:from>
    <xdr:to>
      <xdr:col>36</xdr:col>
      <xdr:colOff>165100</xdr:colOff>
      <xdr:row>95</xdr:row>
      <xdr:rowOff>117283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133810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07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75189</xdr:rowOff>
    </xdr:from>
    <xdr:to>
      <xdr:col>85</xdr:col>
      <xdr:colOff>127000</xdr:colOff>
      <xdr:row>32</xdr:row>
      <xdr:rowOff>78892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561589"/>
          <a:ext cx="838200" cy="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170517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7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78892</xdr:rowOff>
    </xdr:from>
    <xdr:to>
      <xdr:col>81</xdr:col>
      <xdr:colOff>50800</xdr:colOff>
      <xdr:row>34</xdr:row>
      <xdr:rowOff>77246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565292"/>
          <a:ext cx="889000" cy="34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164802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77246</xdr:rowOff>
    </xdr:from>
    <xdr:to>
      <xdr:col>76</xdr:col>
      <xdr:colOff>114300</xdr:colOff>
      <xdr:row>34</xdr:row>
      <xdr:rowOff>165074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06546"/>
          <a:ext cx="889000" cy="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48559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110051</xdr:rowOff>
    </xdr:from>
    <xdr:to>
      <xdr:col>71</xdr:col>
      <xdr:colOff>177800</xdr:colOff>
      <xdr:row>34</xdr:row>
      <xdr:rowOff>165074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39351"/>
          <a:ext cx="889000" cy="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22704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83329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24389</xdr:rowOff>
    </xdr:from>
    <xdr:to>
      <xdr:col>85</xdr:col>
      <xdr:colOff>177800</xdr:colOff>
      <xdr:row>32</xdr:row>
      <xdr:rowOff>125989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5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47266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36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28092</xdr:rowOff>
    </xdr:from>
    <xdr:to>
      <xdr:col>81</xdr:col>
      <xdr:colOff>101600</xdr:colOff>
      <xdr:row>32</xdr:row>
      <xdr:rowOff>129692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5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146219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28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26446</xdr:rowOff>
    </xdr:from>
    <xdr:to>
      <xdr:col>76</xdr:col>
      <xdr:colOff>165100</xdr:colOff>
      <xdr:row>34</xdr:row>
      <xdr:rowOff>128046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8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144573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6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114274</xdr:rowOff>
    </xdr:from>
    <xdr:to>
      <xdr:col>72</xdr:col>
      <xdr:colOff>38100</xdr:colOff>
      <xdr:row>35</xdr:row>
      <xdr:rowOff>44424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60951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59251</xdr:rowOff>
    </xdr:from>
    <xdr:to>
      <xdr:col>67</xdr:col>
      <xdr:colOff>101600</xdr:colOff>
      <xdr:row>34</xdr:row>
      <xdr:rowOff>160851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5928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89970</xdr:rowOff>
    </xdr:from>
    <xdr:to>
      <xdr:col>85</xdr:col>
      <xdr:colOff>127000</xdr:colOff>
      <xdr:row>57</xdr:row>
      <xdr:rowOff>10098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91170"/>
          <a:ext cx="838200" cy="9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118562</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76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10098</xdr:rowOff>
    </xdr:from>
    <xdr:to>
      <xdr:col>81</xdr:col>
      <xdr:colOff>50800</xdr:colOff>
      <xdr:row>57</xdr:row>
      <xdr:rowOff>35285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82748"/>
          <a:ext cx="889000" cy="2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124790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35285</xdr:rowOff>
    </xdr:from>
    <xdr:to>
      <xdr:col>76</xdr:col>
      <xdr:colOff>114300</xdr:colOff>
      <xdr:row>57</xdr:row>
      <xdr:rowOff>48754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07935"/>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9297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41009</xdr:rowOff>
    </xdr:from>
    <xdr:to>
      <xdr:col>71</xdr:col>
      <xdr:colOff>177800</xdr:colOff>
      <xdr:row>57</xdr:row>
      <xdr:rowOff>48754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3659"/>
          <a:ext cx="8890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22775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18428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39170</xdr:rowOff>
    </xdr:from>
    <xdr:to>
      <xdr:col>85</xdr:col>
      <xdr:colOff>177800</xdr:colOff>
      <xdr:row>56</xdr:row>
      <xdr:rowOff>140770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17597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1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130748</xdr:rowOff>
    </xdr:from>
    <xdr:to>
      <xdr:col>81</xdr:col>
      <xdr:colOff>101600</xdr:colOff>
      <xdr:row>57</xdr:row>
      <xdr:rowOff>60898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52025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2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155935</xdr:rowOff>
    </xdr:from>
    <xdr:to>
      <xdr:col>76</xdr:col>
      <xdr:colOff>165100</xdr:colOff>
      <xdr:row>57</xdr:row>
      <xdr:rowOff>86085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77212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169404</xdr:rowOff>
    </xdr:from>
    <xdr:to>
      <xdr:col>72</xdr:col>
      <xdr:colOff>38100</xdr:colOff>
      <xdr:row>57</xdr:row>
      <xdr:rowOff>99554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90681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161659</xdr:rowOff>
    </xdr:from>
    <xdr:to>
      <xdr:col>67</xdr:col>
      <xdr:colOff>101600</xdr:colOff>
      <xdr:row>57</xdr:row>
      <xdr:rowOff>91809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82936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70391</xdr:rowOff>
    </xdr:from>
    <xdr:to>
      <xdr:col>85</xdr:col>
      <xdr:colOff>127000</xdr:colOff>
      <xdr:row>78</xdr:row>
      <xdr:rowOff>148822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43491"/>
          <a:ext cx="838200" cy="7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89143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62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70391</xdr:rowOff>
    </xdr:from>
    <xdr:to>
      <xdr:col>81</xdr:col>
      <xdr:colOff>50800</xdr:colOff>
      <xdr:row>79</xdr:row>
      <xdr:rowOff>25433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43491"/>
          <a:ext cx="8890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14367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25433</xdr:rowOff>
    </xdr:from>
    <xdr:to>
      <xdr:col>76</xdr:col>
      <xdr:colOff>114300</xdr:colOff>
      <xdr:row>79</xdr:row>
      <xdr:rowOff>67190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69983"/>
          <a:ext cx="889000" cy="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36665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124862</xdr:rowOff>
    </xdr:from>
    <xdr:to>
      <xdr:col>71</xdr:col>
      <xdr:colOff>177800</xdr:colOff>
      <xdr:row>79</xdr:row>
      <xdr:rowOff>67190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97962"/>
          <a:ext cx="889000" cy="11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23668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98022</xdr:rowOff>
    </xdr:from>
    <xdr:to>
      <xdr:col>85</xdr:col>
      <xdr:colOff>177800</xdr:colOff>
      <xdr:row>79</xdr:row>
      <xdr:rowOff>28172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7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57399</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19591</xdr:rowOff>
    </xdr:from>
    <xdr:to>
      <xdr:col>81</xdr:col>
      <xdr:colOff>101600</xdr:colOff>
      <xdr:row>78</xdr:row>
      <xdr:rowOff>121191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137718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16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146083</xdr:rowOff>
    </xdr:from>
    <xdr:to>
      <xdr:col>76</xdr:col>
      <xdr:colOff>165100</xdr:colOff>
      <xdr:row>79</xdr:row>
      <xdr:rowOff>76233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1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67360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1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16390</xdr:rowOff>
    </xdr:from>
    <xdr:to>
      <xdr:col>72</xdr:col>
      <xdr:colOff>38100</xdr:colOff>
      <xdr:row>79</xdr:row>
      <xdr:rowOff>117990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109117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74062</xdr:rowOff>
    </xdr:from>
    <xdr:to>
      <xdr:col>67</xdr:col>
      <xdr:colOff>101600</xdr:colOff>
      <xdr:row>79</xdr:row>
      <xdr:rowOff>4212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166789</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5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26326</xdr:rowOff>
    </xdr:from>
    <xdr:to>
      <xdr:col>85</xdr:col>
      <xdr:colOff>127000</xdr:colOff>
      <xdr:row>93</xdr:row>
      <xdr:rowOff>45157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971176"/>
          <a:ext cx="8382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26326</xdr:rowOff>
    </xdr:from>
    <xdr:to>
      <xdr:col>81</xdr:col>
      <xdr:colOff>50800</xdr:colOff>
      <xdr:row>93</xdr:row>
      <xdr:rowOff>131471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971176"/>
          <a:ext cx="889000" cy="10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131471</xdr:rowOff>
    </xdr:from>
    <xdr:to>
      <xdr:col>76</xdr:col>
      <xdr:colOff>114300</xdr:colOff>
      <xdr:row>94</xdr:row>
      <xdr:rowOff>14612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076321"/>
          <a:ext cx="889000" cy="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14612</xdr:rowOff>
    </xdr:from>
    <xdr:to>
      <xdr:col>71</xdr:col>
      <xdr:colOff>177800</xdr:colOff>
      <xdr:row>94</xdr:row>
      <xdr:rowOff>159164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130912"/>
          <a:ext cx="889000" cy="14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165807</xdr:rowOff>
    </xdr:from>
    <xdr:to>
      <xdr:col>85</xdr:col>
      <xdr:colOff>177800</xdr:colOff>
      <xdr:row>93</xdr:row>
      <xdr:rowOff>95957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93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17234</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79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146976</xdr:rowOff>
    </xdr:from>
    <xdr:to>
      <xdr:col>81</xdr:col>
      <xdr:colOff>101600</xdr:colOff>
      <xdr:row>93</xdr:row>
      <xdr:rowOff>77126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9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93653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6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80671</xdr:rowOff>
    </xdr:from>
    <xdr:to>
      <xdr:col>76</xdr:col>
      <xdr:colOff>165100</xdr:colOff>
      <xdr:row>94</xdr:row>
      <xdr:rowOff>10821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02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27348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80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135262</xdr:rowOff>
    </xdr:from>
    <xdr:to>
      <xdr:col>72</xdr:col>
      <xdr:colOff>38100</xdr:colOff>
      <xdr:row>94</xdr:row>
      <xdr:rowOff>65412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81939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8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108364</xdr:rowOff>
    </xdr:from>
    <xdr:to>
      <xdr:col>67</xdr:col>
      <xdr:colOff>101600</xdr:colOff>
      <xdr:row>95</xdr:row>
      <xdr:rowOff>38514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2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55041</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99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年度は統合保育所建設事業や、定額減税調整給付金事業の実施により、決算額が大きく上昇している。また、令和元年度から令和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年度でも、別の保育所建設事業を実施しており、例年類似団体と比較しても高い決算額となった。</a:t>
          </a:r>
        </a:p>
        <a:p>
          <a:r>
            <a:rPr kumimoji="1" lang="ja-JP" altLang="en-US" sz="1300">
              <a:latin typeface="ＭＳ Ｐゴシック" panose="020B0600070205080204" pitchFamily="50" charset="-128"/>
              <a:ea typeface="ＭＳ Ｐゴシック" panose="020B0600070205080204" pitchFamily="50" charset="-128"/>
            </a:rPr>
            <a:t>衛生費について、ごみ処理事業に係る経費や、町立病院を含む医療機関への負担金及び補助金に経費が掛かっており、類似団体と比較して高い決算額となった。</a:t>
          </a:r>
        </a:p>
        <a:p>
          <a:r>
            <a:rPr kumimoji="1" lang="ja-JP" altLang="en-US" sz="1300">
              <a:latin typeface="ＭＳ Ｐゴシック" panose="020B0600070205080204" pitchFamily="50" charset="-128"/>
              <a:ea typeface="ＭＳ Ｐゴシック" panose="020B0600070205080204" pitchFamily="50" charset="-128"/>
            </a:rPr>
            <a:t>消防費について、常備消防に関して南島地区は紀勢地区広域消防組合に加入、南勢地区が志摩市消防本部への事務委託という</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つの体制を維持していることから恒常的に平均値を上回っている。</a:t>
          </a:r>
        </a:p>
        <a:p>
          <a:r>
            <a:rPr kumimoji="1" lang="ja-JP" altLang="en-US" sz="1300">
              <a:latin typeface="ＭＳ Ｐゴシック" panose="020B0600070205080204" pitchFamily="50" charset="-128"/>
              <a:ea typeface="ＭＳ Ｐゴシック" panose="020B0600070205080204" pitchFamily="50" charset="-128"/>
            </a:rPr>
            <a:t>教育費について、児童数の減少のため類似団体平均値を下回っている。しかしながら、今後、小中学校の統廃合整備事業が予定されているため、大きく上昇することが見込まれる。</a:t>
          </a:r>
        </a:p>
        <a:p>
          <a:r>
            <a:rPr kumimoji="1" lang="ja-JP" altLang="en-US" sz="1300">
              <a:latin typeface="ＭＳ Ｐゴシック" panose="020B0600070205080204" pitchFamily="50" charset="-128"/>
              <a:ea typeface="ＭＳ Ｐゴシック" panose="020B0600070205080204" pitchFamily="50" charset="-128"/>
            </a:rPr>
            <a:t>公債費について、過去に行った公共施設の高台移転事業等が影響し上昇傾向にある。今後、小中学校の統廃合整備事業や避難場所整備事業を予定しているため、さらに上昇していくことが見込まれる。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財政調整基金は、適切な財源の確保と歳出の精査により、取り崩しを回避し、令和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年度までは積立額を伸ばしてきたところである。しかし、令和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年度以降は、公共施設の高台移転事業や、物価高騰による事業費の増嵩などにより取り崩し額が大きくなった。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年度以降は、小中学校の統廃合整備事業や避難場所整備事業が控えているため、事業精査を行いながら基金確保に努める。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三重県南伊勢町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年度において赤字決算が発生しているのは、公共浄化槽事業特別会計が、令和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年度から企業会計に移行しことにより、令</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月末をもって打ち切り決算となったが、会計事務処理において、国・県支出金が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月末日までに収入されなかったことにより、経営健全化基準（</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％）以上の資金不足比率が発生した。なお、令和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年度の下水道事業会計において、すでに上記の国・県支出金は収入されている。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過去において、当該事案以外に資金不足比率は生じておらず、令和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年度決算は、いずれの会計においても資金不足比率が健全化基準未満となっている。</a:t>
          </a:r>
        </a:p>
        <a:p>
          <a:r>
            <a:rPr kumimoji="1" lang="ja-JP" altLang="en-US" sz="1400">
              <a:latin typeface="ＭＳ ゴシック" pitchFamily="49" charset="-128"/>
              <a:ea typeface="ＭＳ ゴシック" pitchFamily="49" charset="-128"/>
            </a:rPr>
            <a:t>　その他の会計は全て黒字であるが、今後も各会計ともコスト削減を行うなど、事業の管理・実施については注意していく必要がある。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BN21" sqref="BN21:BU21"/>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11501524</v>
      </c>
      <c r="BO4" s="449"/>
      <c r="BP4" s="449"/>
      <c r="BQ4" s="449"/>
      <c r="BR4" s="449"/>
      <c r="BS4" s="449"/>
      <c r="BT4" s="449"/>
      <c r="BU4" s="450"/>
      <c r="BV4" s="448">
        <v>11013378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v>
      </c>
      <c r="CU4" s="589"/>
      <c r="CV4" s="589"/>
      <c r="CW4" s="589"/>
      <c r="CX4" s="589"/>
      <c r="CY4" s="589"/>
      <c r="CZ4" s="589"/>
      <c r="DA4" s="590"/>
      <c r="DB4" s="588">
        <v>3.4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11285658</v>
      </c>
      <c r="BO5" s="420"/>
      <c r="BP5" s="420"/>
      <c r="BQ5" s="420"/>
      <c r="BR5" s="420"/>
      <c r="BS5" s="420"/>
      <c r="BT5" s="420"/>
      <c r="BU5" s="421"/>
      <c r="BV5" s="419">
        <v>10743115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99.6</v>
      </c>
      <c r="CU5" s="417"/>
      <c r="CV5" s="417"/>
      <c r="CW5" s="417"/>
      <c r="CX5" s="417"/>
      <c r="CY5" s="417"/>
      <c r="CZ5" s="417"/>
      <c r="DA5" s="418"/>
      <c r="DB5" s="416">
        <v>99.1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215866</v>
      </c>
      <c r="BO6" s="420"/>
      <c r="BP6" s="420"/>
      <c r="BQ6" s="420"/>
      <c r="BR6" s="420"/>
      <c r="BS6" s="420"/>
      <c r="BT6" s="420"/>
      <c r="BU6" s="421"/>
      <c r="BV6" s="419">
        <v>270263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99.8</v>
      </c>
      <c r="CU6" s="563"/>
      <c r="CV6" s="563"/>
      <c r="CW6" s="563"/>
      <c r="CX6" s="563"/>
      <c r="CY6" s="563"/>
      <c r="CZ6" s="563"/>
      <c r="DA6" s="564"/>
      <c r="DB6" s="562">
        <v>99.1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92551</v>
      </c>
      <c r="BO7" s="420"/>
      <c r="BP7" s="420"/>
      <c r="BQ7" s="420"/>
      <c r="BR7" s="420"/>
      <c r="BS7" s="420"/>
      <c r="BT7" s="420"/>
      <c r="BU7" s="421"/>
      <c r="BV7" s="419">
        <v>61524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6231663</v>
      </c>
      <c r="CU7" s="420"/>
      <c r="CV7" s="420"/>
      <c r="CW7" s="420"/>
      <c r="CX7" s="420"/>
      <c r="CY7" s="420"/>
      <c r="CZ7" s="420"/>
      <c r="DA7" s="421"/>
      <c r="DB7" s="419">
        <v>6164106</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123315</v>
      </c>
      <c r="BO8" s="420"/>
      <c r="BP8" s="420"/>
      <c r="BQ8" s="420"/>
      <c r="BR8" s="420"/>
      <c r="BS8" s="420"/>
      <c r="BT8" s="420"/>
      <c r="BU8" s="421"/>
      <c r="BV8" s="419">
        <v>208739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v>
      </c>
      <c r="CU8" s="523"/>
      <c r="CV8" s="523"/>
      <c r="CW8" s="523"/>
      <c r="CX8" s="523"/>
      <c r="CY8" s="523"/>
      <c r="CZ8" s="523"/>
      <c r="DA8" s="524"/>
      <c r="DB8" s="522">
        <v>0.2</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10989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-85424</v>
      </c>
      <c r="BO9" s="420"/>
      <c r="BP9" s="420"/>
      <c r="BQ9" s="420"/>
      <c r="BR9" s="420"/>
      <c r="BS9" s="420"/>
      <c r="BT9" s="420"/>
      <c r="BU9" s="421"/>
      <c r="BV9" s="419">
        <v>-97718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16.600000000000001</v>
      </c>
      <c r="CU9" s="417"/>
      <c r="CV9" s="417"/>
      <c r="CW9" s="417"/>
      <c r="CX9" s="417"/>
      <c r="CY9" s="417"/>
      <c r="CZ9" s="417"/>
      <c r="DA9" s="418"/>
      <c r="DB9" s="416">
        <v>17.7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12788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104667</v>
      </c>
      <c r="BO10" s="420"/>
      <c r="BP10" s="420"/>
      <c r="BQ10" s="420"/>
      <c r="BR10" s="420"/>
      <c r="BS10" s="420"/>
      <c r="BT10" s="420"/>
      <c r="BU10" s="421"/>
      <c r="BV10" s="419">
        <v>299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10489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150000</v>
      </c>
      <c r="BO12" s="420"/>
      <c r="BP12" s="420"/>
      <c r="BQ12" s="420"/>
      <c r="BR12" s="420"/>
      <c r="BS12" s="420"/>
      <c r="BT12" s="420"/>
      <c r="BU12" s="421"/>
      <c r="BV12" s="419">
        <v>330000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10378</v>
      </c>
      <c r="S13" s="507"/>
      <c r="T13" s="507"/>
      <c r="U13" s="507"/>
      <c r="V13" s="508"/>
      <c r="W13" s="509" t="s">
        <v>131</v>
      </c>
      <c r="X13" s="405"/>
      <c r="Y13" s="405"/>
      <c r="Z13" s="405"/>
      <c r="AA13" s="405"/>
      <c r="AB13" s="406"/>
      <c r="AC13" s="372">
        <v>884</v>
      </c>
      <c r="AD13" s="373"/>
      <c r="AE13" s="373"/>
      <c r="AF13" s="373"/>
      <c r="AG13" s="374"/>
      <c r="AH13" s="372">
        <v>1109</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-130757</v>
      </c>
      <c r="BO13" s="420"/>
      <c r="BP13" s="420"/>
      <c r="BQ13" s="420"/>
      <c r="BR13" s="420"/>
      <c r="BS13" s="420"/>
      <c r="BT13" s="420"/>
      <c r="BU13" s="421"/>
      <c r="BV13" s="419">
        <v>-427419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11.3</v>
      </c>
      <c r="CU13" s="417"/>
      <c r="CV13" s="417"/>
      <c r="CW13" s="417"/>
      <c r="CX13" s="417"/>
      <c r="CY13" s="417"/>
      <c r="CZ13" s="417"/>
      <c r="DA13" s="418"/>
      <c r="DB13" s="416">
        <v>11.3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10926</v>
      </c>
      <c r="S14" s="507"/>
      <c r="T14" s="507"/>
      <c r="U14" s="507"/>
      <c r="V14" s="508"/>
      <c r="W14" s="510"/>
      <c r="X14" s="408"/>
      <c r="Y14" s="408"/>
      <c r="Z14" s="408"/>
      <c r="AA14" s="408"/>
      <c r="AB14" s="409"/>
      <c r="AC14" s="499">
        <v>19</v>
      </c>
      <c r="AD14" s="500"/>
      <c r="AE14" s="500"/>
      <c r="AF14" s="500"/>
      <c r="AG14" s="501"/>
      <c r="AH14" s="499">
        <v>20.8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65.8</v>
      </c>
      <c r="CU14" s="517"/>
      <c r="CV14" s="517"/>
      <c r="CW14" s="517"/>
      <c r="CX14" s="517"/>
      <c r="CY14" s="517"/>
      <c r="CZ14" s="517"/>
      <c r="DA14" s="518"/>
      <c r="DB14" s="516">
        <v>55.3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10826</v>
      </c>
      <c r="S15" s="507"/>
      <c r="T15" s="507"/>
      <c r="U15" s="507"/>
      <c r="V15" s="508"/>
      <c r="W15" s="509" t="s">
        <v>137</v>
      </c>
      <c r="X15" s="405"/>
      <c r="Y15" s="405"/>
      <c r="Z15" s="405"/>
      <c r="AA15" s="405"/>
      <c r="AB15" s="406"/>
      <c r="AC15" s="372">
        <v>875</v>
      </c>
      <c r="AD15" s="373"/>
      <c r="AE15" s="373"/>
      <c r="AF15" s="373"/>
      <c r="AG15" s="374"/>
      <c r="AH15" s="372">
        <v>1038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1175529</v>
      </c>
      <c r="BO15" s="449"/>
      <c r="BP15" s="449"/>
      <c r="BQ15" s="449"/>
      <c r="BR15" s="449"/>
      <c r="BS15" s="449"/>
      <c r="BT15" s="449"/>
      <c r="BU15" s="450"/>
      <c r="BV15" s="448">
        <v>1195184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18.8</v>
      </c>
      <c r="AD16" s="500"/>
      <c r="AE16" s="500"/>
      <c r="AF16" s="500"/>
      <c r="AG16" s="501"/>
      <c r="AH16" s="499">
        <v>19.5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5941189</v>
      </c>
      <c r="BO16" s="420"/>
      <c r="BP16" s="420"/>
      <c r="BQ16" s="420"/>
      <c r="BR16" s="420"/>
      <c r="BS16" s="420"/>
      <c r="BT16" s="420"/>
      <c r="BU16" s="421"/>
      <c r="BV16" s="419">
        <v>5858290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2898</v>
      </c>
      <c r="AD17" s="373"/>
      <c r="AE17" s="373"/>
      <c r="AF17" s="373"/>
      <c r="AG17" s="374"/>
      <c r="AH17" s="372">
        <v>3178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1454639</v>
      </c>
      <c r="BO17" s="420"/>
      <c r="BP17" s="420"/>
      <c r="BQ17" s="420"/>
      <c r="BR17" s="420"/>
      <c r="BS17" s="420"/>
      <c r="BT17" s="420"/>
      <c r="BU17" s="421"/>
      <c r="BV17" s="419">
        <v>1482993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241.89</v>
      </c>
      <c r="M18" s="472"/>
      <c r="N18" s="472"/>
      <c r="O18" s="472"/>
      <c r="P18" s="472"/>
      <c r="Q18" s="472"/>
      <c r="R18" s="473"/>
      <c r="S18" s="473"/>
      <c r="T18" s="473"/>
      <c r="U18" s="473"/>
      <c r="V18" s="474"/>
      <c r="W18" s="490"/>
      <c r="X18" s="491"/>
      <c r="Y18" s="491"/>
      <c r="Z18" s="491"/>
      <c r="AA18" s="491"/>
      <c r="AB18" s="515"/>
      <c r="AC18" s="389">
        <v>62.2</v>
      </c>
      <c r="AD18" s="390"/>
      <c r="AE18" s="390"/>
      <c r="AF18" s="390"/>
      <c r="AG18" s="475"/>
      <c r="AH18" s="389">
        <v>59.7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6311024</v>
      </c>
      <c r="BO18" s="420"/>
      <c r="BP18" s="420"/>
      <c r="BQ18" s="420"/>
      <c r="BR18" s="420"/>
      <c r="BS18" s="420"/>
      <c r="BT18" s="420"/>
      <c r="BU18" s="421"/>
      <c r="BV18" s="419">
        <v>6108302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8033187</v>
      </c>
      <c r="BO19" s="420"/>
      <c r="BP19" s="420"/>
      <c r="BQ19" s="420"/>
      <c r="BR19" s="420"/>
      <c r="BS19" s="420"/>
      <c r="BT19" s="420"/>
      <c r="BU19" s="421"/>
      <c r="BV19" s="419">
        <v>8110225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4977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13157939</v>
      </c>
      <c r="BO22" s="449"/>
      <c r="BP22" s="449"/>
      <c r="BQ22" s="449"/>
      <c r="BR22" s="449"/>
      <c r="BS22" s="449"/>
      <c r="BT22" s="449"/>
      <c r="BU22" s="450"/>
      <c r="BV22" s="448">
        <v>12553107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11637699</v>
      </c>
      <c r="BO23" s="420"/>
      <c r="BP23" s="420"/>
      <c r="BQ23" s="420"/>
      <c r="BR23" s="420"/>
      <c r="BS23" s="420"/>
      <c r="BT23" s="420"/>
      <c r="BU23" s="421"/>
      <c r="BV23" s="419">
        <v>10907667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177</v>
      </c>
      <c r="AI24" s="373"/>
      <c r="AJ24" s="373"/>
      <c r="AK24" s="373"/>
      <c r="AL24" s="374"/>
      <c r="AM24" s="372">
        <v>536310</v>
      </c>
      <c r="AN24" s="373"/>
      <c r="AO24" s="373"/>
      <c r="AP24" s="373"/>
      <c r="AQ24" s="373"/>
      <c r="AR24" s="374"/>
      <c r="AS24" s="372">
        <v>3030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10766202</v>
      </c>
      <c r="BO24" s="420"/>
      <c r="BP24" s="420"/>
      <c r="BQ24" s="420"/>
      <c r="BR24" s="420"/>
      <c r="BS24" s="420"/>
      <c r="BT24" s="420"/>
      <c r="BU24" s="421"/>
      <c r="BV24" s="419">
        <v>9870099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800008</v>
      </c>
      <c r="BO25" s="449"/>
      <c r="BP25" s="449"/>
      <c r="BQ25" s="449"/>
      <c r="BR25" s="449"/>
      <c r="BS25" s="449"/>
      <c r="BT25" s="449"/>
      <c r="BU25" s="450"/>
      <c r="BV25" s="448">
        <v>453595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5000</v>
      </c>
      <c r="R26" s="373"/>
      <c r="S26" s="373"/>
      <c r="T26" s="373"/>
      <c r="U26" s="373"/>
      <c r="V26" s="374"/>
      <c r="W26" s="462"/>
      <c r="X26" s="399"/>
      <c r="Y26" s="400"/>
      <c r="Z26" s="375" t="s">
        <v>168</v>
      </c>
      <c r="AA26" s="430"/>
      <c r="AB26" s="430"/>
      <c r="AC26" s="430"/>
      <c r="AD26" s="430"/>
      <c r="AE26" s="430"/>
      <c r="AF26" s="430"/>
      <c r="AG26" s="431"/>
      <c r="AH26" s="372">
        <v>24</v>
      </c>
      <c r="AI26" s="373"/>
      <c r="AJ26" s="373"/>
      <c r="AK26" s="373"/>
      <c r="AL26" s="374"/>
      <c r="AM26" s="372">
        <v>64704</v>
      </c>
      <c r="AN26" s="373"/>
      <c r="AO26" s="373"/>
      <c r="AP26" s="373"/>
      <c r="AQ26" s="373"/>
      <c r="AR26" s="374"/>
      <c r="AS26" s="372">
        <v>2696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3000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172873</v>
      </c>
      <c r="BO27" s="454"/>
      <c r="BP27" s="454"/>
      <c r="BQ27" s="454"/>
      <c r="BR27" s="454"/>
      <c r="BS27" s="454"/>
      <c r="BT27" s="454"/>
      <c r="BU27" s="455"/>
      <c r="BV27" s="453">
        <v>172873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2400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1430487</v>
      </c>
      <c r="BO28" s="449"/>
      <c r="BP28" s="449"/>
      <c r="BQ28" s="449"/>
      <c r="BR28" s="449"/>
      <c r="BS28" s="449"/>
      <c r="BT28" s="449"/>
      <c r="BU28" s="450"/>
      <c r="BV28" s="448">
        <v>1475820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2200</v>
      </c>
      <c r="R29" s="373"/>
      <c r="S29" s="373"/>
      <c r="T29" s="373"/>
      <c r="U29" s="373"/>
      <c r="V29" s="374"/>
      <c r="W29" s="463"/>
      <c r="X29" s="464"/>
      <c r="Y29" s="465"/>
      <c r="Z29" s="375" t="s">
        <v>177</v>
      </c>
      <c r="AA29" s="376"/>
      <c r="AB29" s="376"/>
      <c r="AC29" s="376"/>
      <c r="AD29" s="376"/>
      <c r="AE29" s="376"/>
      <c r="AF29" s="376"/>
      <c r="AG29" s="377"/>
      <c r="AH29" s="372">
        <v>177</v>
      </c>
      <c r="AI29" s="373"/>
      <c r="AJ29" s="373"/>
      <c r="AK29" s="373"/>
      <c r="AL29" s="374"/>
      <c r="AM29" s="372">
        <v>536310</v>
      </c>
      <c r="AN29" s="373"/>
      <c r="AO29" s="373"/>
      <c r="AP29" s="373"/>
      <c r="AQ29" s="373"/>
      <c r="AR29" s="374"/>
      <c r="AS29" s="372">
        <v>3030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1574477</v>
      </c>
      <c r="BO29" s="420"/>
      <c r="BP29" s="420"/>
      <c r="BQ29" s="420"/>
      <c r="BR29" s="420"/>
      <c r="BS29" s="420"/>
      <c r="BT29" s="420"/>
      <c r="BU29" s="421"/>
      <c r="BV29" s="419">
        <v>1844174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92.6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1344175</v>
      </c>
      <c r="BO30" s="454"/>
      <c r="BP30" s="454"/>
      <c r="BQ30" s="454"/>
      <c r="BR30" s="454"/>
      <c r="BS30" s="454"/>
      <c r="BT30" s="454"/>
      <c r="BU30" s="455"/>
      <c r="BV30" s="453">
        <v>1420610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わたらい老人福祉施設組合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　うち一般会計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　うち特別会計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志摩広域行政組合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　うち一般会計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　うち特別会計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三重県市町総合事務組合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　うち一般会計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　うち特別会計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17</v>
      </c>
      <c r="BX43" s="367"/>
      <c r="BY43" s="368" t="str">
        <f>IF('各会計、関係団体の財政状況及び健全化判断比率'!B77="","",'各会計、関係団体の財政状況及び健全化判断比率'!B77)</f>
        <v>紀勢地区広域消防組合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cdnzLlK1v90bVs8eyFCKzefH65T31wMbffrh7dXKyad2eQ5rBNF/Eso8SmFupe0aoKLPnNfEgzt8UFGuoIsVSQ==" saltValue="WG7xh3l8CvPhFDz25rm5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68" zoomScaleNormal="70" zoomScaleSheetLayoutView="100" workbookViewId="0">
      <selection activeCell="J40" sqref="J40"/>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2.5299999999999998</v>
      </c>
      <c r="G34" s="33">
        <v>3.25</v>
      </c>
      <c r="H34" s="33">
        <v>4.24</v>
      </c>
      <c r="I34" s="33">
        <v>5.19</v>
      </c>
      <c r="J34" s="34">
        <v>4.62</v>
      </c>
      <c r="K34" s="22"/>
      <c r="L34" s="22"/>
      <c r="M34" s="22"/>
      <c r="N34" s="22"/>
      <c r="O34" s="22"/>
      <c r="P34" s="22"/>
    </row>
    <row r="35" spans="1:16" ht="39" customHeight="1" x14ac:dyDescent="0.2">
      <c r="A35" s="22"/>
      <c r="B35" s="35"/>
      <c r="C35" s="1145" t="s">
        <v>535</v>
      </c>
      <c r="D35" s="1146"/>
      <c r="E35" s="1147"/>
      <c r="F35" s="36">
        <v>3.08</v>
      </c>
      <c r="G35" s="37">
        <v>3.49</v>
      </c>
      <c r="H35" s="37">
        <v>3.87</v>
      </c>
      <c r="I35" s="37">
        <v>4.2300000000000004</v>
      </c>
      <c r="J35" s="38">
        <v>3.27</v>
      </c>
      <c r="K35" s="22"/>
      <c r="L35" s="22"/>
      <c r="M35" s="22"/>
      <c r="N35" s="22"/>
      <c r="O35" s="22"/>
      <c r="P35" s="22"/>
    </row>
    <row r="36" spans="1:16" ht="39" customHeight="1" x14ac:dyDescent="0.2">
      <c r="A36" s="22"/>
      <c r="B36" s="35"/>
      <c r="C36" s="1145" t="s">
        <v>536</v>
      </c>
      <c r="D36" s="1146"/>
      <c r="E36" s="1147"/>
      <c r="F36" s="36">
        <v>1.36</v>
      </c>
      <c r="G36" s="37">
        <v>2</v>
      </c>
      <c r="H36" s="37">
        <v>1.53</v>
      </c>
      <c r="I36" s="37">
        <v>1.86</v>
      </c>
      <c r="J36" s="38">
        <v>2.06</v>
      </c>
      <c r="K36" s="22"/>
      <c r="L36" s="22"/>
      <c r="M36" s="22"/>
      <c r="N36" s="22"/>
      <c r="O36" s="22"/>
      <c r="P36" s="22"/>
    </row>
    <row r="37" spans="1:16" ht="39" customHeight="1" x14ac:dyDescent="0.2">
      <c r="A37" s="22"/>
      <c r="B37" s="35"/>
      <c r="C37" s="1145" t="s">
        <v>537</v>
      </c>
      <c r="D37" s="1146"/>
      <c r="E37" s="1147"/>
      <c r="F37" s="36">
        <v>3.18</v>
      </c>
      <c r="G37" s="37">
        <v>6.39</v>
      </c>
      <c r="H37" s="37">
        <v>4.97</v>
      </c>
      <c r="I37" s="37">
        <v>3.38</v>
      </c>
      <c r="J37" s="38">
        <v>1.97</v>
      </c>
      <c r="K37" s="22"/>
      <c r="L37" s="22"/>
      <c r="M37" s="22"/>
      <c r="N37" s="22"/>
      <c r="O37" s="22"/>
      <c r="P37" s="22"/>
    </row>
    <row r="38" spans="1:16" ht="39" customHeight="1" x14ac:dyDescent="0.2">
      <c r="A38" s="22"/>
      <c r="B38" s="35"/>
      <c r="C38" s="1145" t="s">
        <v>538</v>
      </c>
      <c r="D38" s="1146"/>
      <c r="E38" s="1147"/>
      <c r="F38" s="36" t="s">
        <v>487</v>
      </c>
      <c r="G38" s="37" t="s">
        <v>487</v>
      </c>
      <c r="H38" s="37" t="s">
        <v>487</v>
      </c>
      <c r="I38" s="37" t="s">
        <v>487</v>
      </c>
      <c r="J38" s="38">
        <v>1.81</v>
      </c>
      <c r="K38" s="22"/>
      <c r="L38" s="22"/>
      <c r="M38" s="22"/>
      <c r="N38" s="22"/>
      <c r="O38" s="22"/>
      <c r="P38" s="22"/>
    </row>
    <row r="39" spans="1:16" ht="39" customHeight="1" x14ac:dyDescent="0.2">
      <c r="A39" s="22"/>
      <c r="B39" s="35"/>
      <c r="C39" s="1145" t="s">
        <v>539</v>
      </c>
      <c r="D39" s="1146"/>
      <c r="E39" s="1147"/>
      <c r="F39" s="36">
        <v>0.73</v>
      </c>
      <c r="G39" s="37">
        <v>1.01</v>
      </c>
      <c r="H39" s="37">
        <v>0.57999999999999996</v>
      </c>
      <c r="I39" s="37">
        <v>0.57999999999999996</v>
      </c>
      <c r="J39" s="38">
        <v>0.45</v>
      </c>
      <c r="K39" s="22"/>
      <c r="L39" s="22"/>
      <c r="M39" s="22"/>
      <c r="N39" s="22"/>
      <c r="O39" s="22"/>
      <c r="P39" s="22"/>
    </row>
    <row r="40" spans="1:16" ht="39" customHeight="1" x14ac:dyDescent="0.2">
      <c r="A40" s="22"/>
      <c r="B40" s="35"/>
      <c r="C40" s="1145" t="s">
        <v>540</v>
      </c>
      <c r="D40" s="1146"/>
      <c r="E40" s="1147"/>
      <c r="F40" s="36">
        <v>0.16</v>
      </c>
      <c r="G40" s="37">
        <v>7.0000000000000007E-2</v>
      </c>
      <c r="H40" s="37">
        <v>0.08</v>
      </c>
      <c r="I40" s="37">
        <v>0.09</v>
      </c>
      <c r="J40" s="38">
        <v>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487</v>
      </c>
      <c r="G42" s="37" t="s">
        <v>487</v>
      </c>
      <c r="H42" s="37" t="s">
        <v>487</v>
      </c>
      <c r="I42" s="37" t="s">
        <v>542</v>
      </c>
      <c r="J42" s="38" t="s">
        <v>487</v>
      </c>
      <c r="K42" s="22"/>
      <c r="L42" s="22"/>
      <c r="M42" s="22"/>
      <c r="N42" s="22"/>
      <c r="O42" s="22"/>
      <c r="P42" s="22"/>
    </row>
    <row r="43" spans="1:16" ht="39" customHeight="1" thickBot="1" x14ac:dyDescent="0.25">
      <c r="A43" s="22"/>
      <c r="B43" s="40"/>
      <c r="C43" s="1148" t="s">
        <v>543</v>
      </c>
      <c r="D43" s="1149"/>
      <c r="E43" s="1150"/>
      <c r="F43" s="41">
        <v>0</v>
      </c>
      <c r="G43" s="42">
        <v>0</v>
      </c>
      <c r="H43" s="42">
        <v>0</v>
      </c>
      <c r="I43" s="42">
        <v>1.27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f3Bo0WsjMDlpYfWocpncG5B63GcXOrFQ092Clw6ByMuoduiGhnqf51x0KvTc3WL5dj7pDmuxklqiNxx0N1RQA==" saltValue="4QRH1PNwowjkVSj2C246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7" zoomScale="60" zoomScaleNormal="6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1237</v>
      </c>
      <c r="L45" s="60">
        <v>1356</v>
      </c>
      <c r="M45" s="60">
        <v>1363</v>
      </c>
      <c r="N45" s="60">
        <v>1433</v>
      </c>
      <c r="O45" s="61">
        <v>1358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394</v>
      </c>
      <c r="L48" s="64">
        <v>396</v>
      </c>
      <c r="M48" s="64">
        <v>362</v>
      </c>
      <c r="N48" s="64">
        <v>381</v>
      </c>
      <c r="O48" s="65">
        <v>359</v>
      </c>
      <c r="P48" s="48"/>
      <c r="Q48" s="48"/>
      <c r="R48" s="48"/>
      <c r="S48" s="48"/>
      <c r="T48" s="48"/>
      <c r="U48" s="48"/>
    </row>
    <row r="49" spans="1:21" ht="30.75" customHeight="1" x14ac:dyDescent="0.2">
      <c r="A49" s="48"/>
      <c r="B49" s="1178"/>
      <c r="C49" s="1179"/>
      <c r="D49" s="62"/>
      <c r="E49" s="1155" t="s">
        <v>14</v>
      </c>
      <c r="F49" s="1155"/>
      <c r="G49" s="1155"/>
      <c r="H49" s="1155"/>
      <c r="I49" s="1155"/>
      <c r="J49" s="1156"/>
      <c r="K49" s="63">
        <v>64</v>
      </c>
      <c r="L49" s="64">
        <v>35</v>
      </c>
      <c r="M49" s="64">
        <v>14</v>
      </c>
      <c r="N49" s="64">
        <v>23</v>
      </c>
      <c r="O49" s="65">
        <v>20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1173</v>
      </c>
      <c r="L52" s="64">
        <v>1227</v>
      </c>
      <c r="M52" s="64">
        <v>1209</v>
      </c>
      <c r="N52" s="64">
        <v>1207</v>
      </c>
      <c r="O52" s="65">
        <v>1185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522</v>
      </c>
      <c r="L53" s="69">
        <v>560</v>
      </c>
      <c r="M53" s="69">
        <v>530</v>
      </c>
      <c r="N53" s="69">
        <v>630</v>
      </c>
      <c r="O53" s="70">
        <v>552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l2ADH4IMXITRbKp0uakpkivVON5lb3VHoCT3eukJHzDkAeSPsRsp7mNG+iFCWaeoznQ+9hAZD5lVNtnDhVP8A==" saltValue="kzMad3JfuzF9B9l6vCot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8" zoomScale="60" zoomScaleNormal="60" zoomScaleSheetLayoutView="100" workbookViewId="0">
      <selection activeCell="S44" sqref="S44"/>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12635</v>
      </c>
      <c r="J41" s="344">
        <v>12629</v>
      </c>
      <c r="K41" s="344">
        <v>12763</v>
      </c>
      <c r="L41" s="344">
        <v>12553</v>
      </c>
      <c r="M41" s="345">
        <v>13158</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5004</v>
      </c>
      <c r="J43" s="347">
        <v>4843</v>
      </c>
      <c r="K43" s="347">
        <v>4493</v>
      </c>
      <c r="L43" s="347">
        <v>4326</v>
      </c>
      <c r="M43" s="348">
        <v>4150</v>
      </c>
    </row>
    <row r="44" spans="2:13" ht="27.75" customHeight="1" x14ac:dyDescent="0.2">
      <c r="B44" s="1186"/>
      <c r="C44" s="1187"/>
      <c r="D44" s="106"/>
      <c r="E44" s="1190" t="s">
        <v>34</v>
      </c>
      <c r="F44" s="1190"/>
      <c r="G44" s="1190"/>
      <c r="H44" s="1191"/>
      <c r="I44" s="346">
        <v>485</v>
      </c>
      <c r="J44" s="347">
        <v>444</v>
      </c>
      <c r="K44" s="347">
        <v>423</v>
      </c>
      <c r="L44" s="347">
        <v>392</v>
      </c>
      <c r="M44" s="348">
        <v>367</v>
      </c>
    </row>
    <row r="45" spans="2:13" ht="27.75" customHeight="1" x14ac:dyDescent="0.2">
      <c r="B45" s="1186"/>
      <c r="C45" s="1187"/>
      <c r="D45" s="106"/>
      <c r="E45" s="1190" t="s">
        <v>35</v>
      </c>
      <c r="F45" s="1190"/>
      <c r="G45" s="1190"/>
      <c r="H45" s="1191"/>
      <c r="I45" s="346">
        <v>1865</v>
      </c>
      <c r="J45" s="347">
        <v>1823</v>
      </c>
      <c r="K45" s="347">
        <v>1733</v>
      </c>
      <c r="L45" s="347">
        <v>1736</v>
      </c>
      <c r="M45" s="348">
        <v>1662</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4213</v>
      </c>
      <c r="J50" s="347">
        <v>4633</v>
      </c>
      <c r="K50" s="347">
        <v>4748</v>
      </c>
      <c r="L50" s="347">
        <v>4262</v>
      </c>
      <c r="M50" s="348">
        <v>3924</v>
      </c>
    </row>
    <row r="51" spans="2:13" ht="27.75" customHeight="1" x14ac:dyDescent="0.2">
      <c r="B51" s="1186"/>
      <c r="C51" s="1187"/>
      <c r="D51" s="106"/>
      <c r="E51" s="1190" t="s">
        <v>42</v>
      </c>
      <c r="F51" s="1190"/>
      <c r="G51" s="1190"/>
      <c r="H51" s="1191"/>
      <c r="I51" s="346">
        <v>159</v>
      </c>
      <c r="J51" s="347">
        <v>144</v>
      </c>
      <c r="K51" s="347">
        <v>136</v>
      </c>
      <c r="L51" s="347">
        <v>85</v>
      </c>
      <c r="M51" s="348">
        <v>96</v>
      </c>
    </row>
    <row r="52" spans="2:13" ht="27.75" customHeight="1" x14ac:dyDescent="0.2">
      <c r="B52" s="1188"/>
      <c r="C52" s="1189"/>
      <c r="D52" s="106"/>
      <c r="E52" s="1190" t="s">
        <v>43</v>
      </c>
      <c r="F52" s="1190"/>
      <c r="G52" s="1190"/>
      <c r="H52" s="1191"/>
      <c r="I52" s="346">
        <v>12219</v>
      </c>
      <c r="J52" s="347">
        <v>12108</v>
      </c>
      <c r="K52" s="347">
        <v>12102</v>
      </c>
      <c r="L52" s="347">
        <v>11916</v>
      </c>
      <c r="M52" s="348">
        <v>11976</v>
      </c>
    </row>
    <row r="53" spans="2:13" ht="27.75" customHeight="1" thickBot="1" x14ac:dyDescent="0.25">
      <c r="B53" s="1192" t="s">
        <v>19</v>
      </c>
      <c r="C53" s="1193"/>
      <c r="D53" s="110"/>
      <c r="E53" s="1194" t="s">
        <v>44</v>
      </c>
      <c r="F53" s="1194"/>
      <c r="G53" s="1194"/>
      <c r="H53" s="1195"/>
      <c r="I53" s="349">
        <v>3399</v>
      </c>
      <c r="J53" s="350">
        <v>2853</v>
      </c>
      <c r="K53" s="350">
        <v>2426</v>
      </c>
      <c r="L53" s="350">
        <v>2745</v>
      </c>
      <c r="M53" s="351">
        <v>3342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Xnb8zduVVTGS2I6ScYkpGCsegQ7jyIiZ9N0N6QK91mPKX8pI2EcS9w8aCc5/iKihqcwx+EhnodQ32lJOjw/Kg==" saltValue="R+n2ydS5Aa8iVYtBTyk6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30" zoomScaleNormal="30" zoomScaleSheetLayoutView="100" workbookViewId="0">
      <selection activeCell="H62" sqref="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1806</v>
      </c>
      <c r="G55" s="352">
        <v>1476</v>
      </c>
      <c r="H55" s="353">
        <v>1430</v>
      </c>
    </row>
    <row r="56" spans="2:8" ht="52.5" customHeight="1" x14ac:dyDescent="0.2">
      <c r="B56" s="122"/>
      <c r="C56" s="1213" t="s">
        <v>47</v>
      </c>
      <c r="D56" s="1213"/>
      <c r="E56" s="1214"/>
      <c r="F56" s="354">
        <v>1991</v>
      </c>
      <c r="G56" s="354">
        <v>1844</v>
      </c>
      <c r="H56" s="355">
        <v>1574</v>
      </c>
    </row>
    <row r="57" spans="2:8" ht="53.25" customHeight="1" x14ac:dyDescent="0.2">
      <c r="B57" s="122"/>
      <c r="C57" s="1215" t="s">
        <v>48</v>
      </c>
      <c r="D57" s="1215"/>
      <c r="E57" s="1216"/>
      <c r="F57" s="356">
        <v>1559</v>
      </c>
      <c r="G57" s="356">
        <v>1421</v>
      </c>
      <c r="H57" s="357">
        <v>1344</v>
      </c>
    </row>
    <row r="58" spans="2:8" ht="45.75" customHeight="1" x14ac:dyDescent="0.2">
      <c r="B58" s="123"/>
      <c r="C58" s="1203" t="s">
        <v>561</v>
      </c>
      <c r="D58" s="1204"/>
      <c r="E58" s="1205"/>
      <c r="F58" s="358">
        <v>797</v>
      </c>
      <c r="G58" s="358">
        <v>655</v>
      </c>
      <c r="H58" s="359">
        <v>544</v>
      </c>
    </row>
    <row r="59" spans="2:8" ht="45.75" customHeight="1" x14ac:dyDescent="0.2">
      <c r="B59" s="123"/>
      <c r="C59" s="1203" t="s">
        <v>562</v>
      </c>
      <c r="D59" s="1204"/>
      <c r="E59" s="1205"/>
      <c r="F59" s="358">
        <v>256</v>
      </c>
      <c r="G59" s="358">
        <v>252</v>
      </c>
      <c r="H59" s="359">
        <v>252</v>
      </c>
    </row>
    <row r="60" spans="2:8" ht="45.75" customHeight="1" x14ac:dyDescent="0.2">
      <c r="B60" s="123"/>
      <c r="C60" s="1203" t="s">
        <v>563</v>
      </c>
      <c r="D60" s="1204"/>
      <c r="E60" s="1205"/>
      <c r="F60" s="358">
        <v>191</v>
      </c>
      <c r="G60" s="358">
        <v>191</v>
      </c>
      <c r="H60" s="359">
        <v>191</v>
      </c>
    </row>
    <row r="61" spans="2:8" ht="45.75" customHeight="1" x14ac:dyDescent="0.2">
      <c r="B61" s="123"/>
      <c r="C61" s="1203" t="s">
        <v>564</v>
      </c>
      <c r="D61" s="1204"/>
      <c r="E61" s="1205"/>
      <c r="F61" s="358">
        <v>71</v>
      </c>
      <c r="G61" s="358">
        <v>91</v>
      </c>
      <c r="H61" s="359">
        <v>127</v>
      </c>
    </row>
    <row r="62" spans="2:8" ht="45.75" customHeight="1" thickBot="1" x14ac:dyDescent="0.25">
      <c r="B62" s="124"/>
      <c r="C62" s="1206" t="s">
        <v>565</v>
      </c>
      <c r="D62" s="1207"/>
      <c r="E62" s="1208"/>
      <c r="F62" s="360">
        <v>82</v>
      </c>
      <c r="G62" s="360">
        <v>82</v>
      </c>
      <c r="H62" s="361">
        <v>82</v>
      </c>
    </row>
    <row r="63" spans="2:8" ht="52.5" customHeight="1" thickBot="1" x14ac:dyDescent="0.25">
      <c r="B63" s="125"/>
      <c r="C63" s="1209" t="s">
        <v>49</v>
      </c>
      <c r="D63" s="1209"/>
      <c r="E63" s="1210"/>
      <c r="F63" s="362">
        <v>5356</v>
      </c>
      <c r="G63" s="362">
        <v>4741</v>
      </c>
      <c r="H63" s="363">
        <v>4349</v>
      </c>
    </row>
    <row r="64" spans="2:8" ht="13" x14ac:dyDescent="0.2"/>
  </sheetData>
  <sheetProtection algorithmName="SHA-512" hashValue="lmlMGIdPeVlH+NPi7WNEvnD09Lm0kg8Kwbuv/zW8aNgEPokBuGiUCUkxIb3u9Hi1jH5ieKDa+CUxZoERtM40nA==" saltValue="NpG93qT6c/WkJVPgTBD6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151676</v>
      </c>
      <c r="E3" s="144"/>
      <c r="F3" s="145">
        <v>120302</v>
      </c>
      <c r="G3" s="146"/>
      <c r="H3" s="147"/>
    </row>
    <row r="4" spans="1:8" x14ac:dyDescent="0.2">
      <c r="A4" s="148"/>
      <c r="B4" s="149"/>
      <c r="C4" s="150"/>
      <c r="D4" s="151">
        <v>107289</v>
      </c>
      <c r="E4" s="152"/>
      <c r="F4" s="153">
        <v>59328</v>
      </c>
      <c r="G4" s="154"/>
      <c r="H4" s="155"/>
    </row>
    <row r="5" spans="1:8" x14ac:dyDescent="0.2">
      <c r="A5" s="136" t="s">
        <v>519</v>
      </c>
      <c r="B5" s="141"/>
      <c r="C5" s="142"/>
      <c r="D5" s="143">
        <v>135718</v>
      </c>
      <c r="E5" s="144"/>
      <c r="F5" s="145">
        <v>114841</v>
      </c>
      <c r="G5" s="146"/>
      <c r="H5" s="147"/>
    </row>
    <row r="6" spans="1:8" x14ac:dyDescent="0.2">
      <c r="A6" s="148"/>
      <c r="B6" s="149"/>
      <c r="C6" s="150"/>
      <c r="D6" s="151">
        <v>84322</v>
      </c>
      <c r="E6" s="152"/>
      <c r="F6" s="153">
        <v>51589</v>
      </c>
      <c r="G6" s="154"/>
      <c r="H6" s="155"/>
    </row>
    <row r="7" spans="1:8" x14ac:dyDescent="0.2">
      <c r="A7" s="136" t="s">
        <v>520</v>
      </c>
      <c r="B7" s="141"/>
      <c r="C7" s="142"/>
      <c r="D7" s="143">
        <v>150758</v>
      </c>
      <c r="E7" s="144"/>
      <c r="F7" s="145">
        <v>124145</v>
      </c>
      <c r="G7" s="146"/>
      <c r="H7" s="147"/>
    </row>
    <row r="8" spans="1:8" x14ac:dyDescent="0.2">
      <c r="A8" s="148"/>
      <c r="B8" s="149"/>
      <c r="C8" s="150"/>
      <c r="D8" s="151">
        <v>114543</v>
      </c>
      <c r="E8" s="152"/>
      <c r="F8" s="153">
        <v>54761</v>
      </c>
      <c r="G8" s="154"/>
      <c r="H8" s="155"/>
    </row>
    <row r="9" spans="1:8" x14ac:dyDescent="0.2">
      <c r="A9" s="136" t="s">
        <v>521</v>
      </c>
      <c r="B9" s="141"/>
      <c r="C9" s="142"/>
      <c r="D9" s="143">
        <v>147502</v>
      </c>
      <c r="E9" s="144"/>
      <c r="F9" s="145">
        <v>131480</v>
      </c>
      <c r="G9" s="146"/>
      <c r="H9" s="147"/>
    </row>
    <row r="10" spans="1:8" x14ac:dyDescent="0.2">
      <c r="A10" s="148"/>
      <c r="B10" s="149"/>
      <c r="C10" s="150"/>
      <c r="D10" s="151">
        <v>95155</v>
      </c>
      <c r="E10" s="152"/>
      <c r="F10" s="153">
        <v>63148</v>
      </c>
      <c r="G10" s="154"/>
      <c r="H10" s="155"/>
    </row>
    <row r="11" spans="1:8" x14ac:dyDescent="0.2">
      <c r="A11" s="136" t="s">
        <v>522</v>
      </c>
      <c r="B11" s="141"/>
      <c r="C11" s="142"/>
      <c r="D11" s="143">
        <v>211809</v>
      </c>
      <c r="E11" s="144"/>
      <c r="F11" s="145">
        <v>163245</v>
      </c>
      <c r="G11" s="146"/>
      <c r="H11" s="147"/>
    </row>
    <row r="12" spans="1:8" x14ac:dyDescent="0.2">
      <c r="A12" s="148"/>
      <c r="B12" s="149"/>
      <c r="C12" s="156"/>
      <c r="D12" s="151">
        <v>177024</v>
      </c>
      <c r="E12" s="152"/>
      <c r="F12" s="153">
        <v>87630</v>
      </c>
      <c r="G12" s="154"/>
      <c r="H12" s="155"/>
    </row>
    <row r="13" spans="1:8" x14ac:dyDescent="0.2">
      <c r="A13" s="136"/>
      <c r="B13" s="141"/>
      <c r="C13" s="157"/>
      <c r="D13" s="158">
        <v>159493</v>
      </c>
      <c r="E13" s="159"/>
      <c r="F13" s="160">
        <v>130803</v>
      </c>
      <c r="G13" s="161"/>
      <c r="H13" s="147"/>
    </row>
    <row r="14" spans="1:8" x14ac:dyDescent="0.2">
      <c r="A14" s="148"/>
      <c r="B14" s="149"/>
      <c r="C14" s="150"/>
      <c r="D14" s="151">
        <v>115667</v>
      </c>
      <c r="E14" s="152"/>
      <c r="F14" s="153">
        <v>63291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3.18</v>
      </c>
      <c r="C19" s="162">
        <f>ROUND(VALUE(SUBSTITUTE(実質収支比率等に係る経年分析!G$48,"▲","-")),2)</f>
        <v>6.4</v>
      </c>
      <c r="D19" s="162">
        <f>ROUND(VALUE(SUBSTITUTE(実質収支比率等に係る経年分析!H$48,"▲","-")),2)</f>
        <v>4.9800000000000004</v>
      </c>
      <c r="E19" s="162">
        <f>ROUND(VALUE(SUBSTITUTE(実質収支比率等に係る経年分析!I$48,"▲","-")),2)</f>
        <v>3.39</v>
      </c>
      <c r="F19" s="162">
        <f>ROUND(VALUE(SUBSTITUTE(実質収支比率等に係る経年分析!J$48,"▲","-")),2)</f>
        <v>1.98</v>
      </c>
    </row>
    <row r="20" spans="1:11" x14ac:dyDescent="0.2">
      <c r="A20" s="162" t="s">
        <v>53</v>
      </c>
      <c r="B20" s="162">
        <f>ROUND(VALUE(SUBSTITUTE(実質収支比率等に係る経年分析!F$47,"▲","-")),2)</f>
        <v>23.49</v>
      </c>
      <c r="C20" s="162">
        <f>ROUND(VALUE(SUBSTITUTE(実質収支比率等に係る経年分析!G$47,"▲","-")),2)</f>
        <v>28.21</v>
      </c>
      <c r="D20" s="162">
        <f>ROUND(VALUE(SUBSTITUTE(実質収支比率等に係る経年分析!H$47,"▲","-")),2)</f>
        <v>29.31</v>
      </c>
      <c r="E20" s="162">
        <f>ROUND(VALUE(SUBSTITUTE(実質収支比率等に係る経年分析!I$47,"▲","-")),2)</f>
        <v>23.94</v>
      </c>
      <c r="F20" s="162">
        <f>ROUND(VALUE(SUBSTITUTE(実質収支比率等に係る経年分析!J$47,"▲","-")),2)</f>
        <v>22.96</v>
      </c>
    </row>
    <row r="21" spans="1:11" x14ac:dyDescent="0.2">
      <c r="A21" s="162" t="s">
        <v>54</v>
      </c>
      <c r="B21" s="162">
        <f>IF(ISNUMBER(VALUE(SUBSTITUTE(実質収支比率等に係る経年分析!F$49,"▲","-"))),ROUND(VALUE(SUBSTITUTE(実質収支比率等に係る経年分析!F$49,"▲","-")),2),NA())</f>
        <v>-4.04</v>
      </c>
      <c r="C21" s="162">
        <f>IF(ISNUMBER(VALUE(SUBSTITUTE(実質収支比率等に係る経年分析!G$49,"▲","-"))),ROUND(VALUE(SUBSTITUTE(実質収支比率等に係る経年分析!G$49,"▲","-")),2),NA())</f>
        <v>9.42</v>
      </c>
      <c r="D21" s="162">
        <f>IF(ISNUMBER(VALUE(SUBSTITUTE(実質収支比率等に係る経年分析!H$49,"▲","-"))),ROUND(VALUE(SUBSTITUTE(実質収支比率等に係る経年分析!H$49,"▲","-")),2),NA())</f>
        <v>-1.67</v>
      </c>
      <c r="E21" s="162">
        <f>IF(ISNUMBER(VALUE(SUBSTITUTE(実質収支比率等に係る経年分析!I$49,"▲","-"))),ROUND(VALUE(SUBSTITUTE(実質収支比率等に係る経年分析!I$49,"▲","-")),2),NA())</f>
        <v>-6.93</v>
      </c>
      <c r="F21" s="162">
        <f>IF(ISNUMBER(VALUE(SUBSTITUTE(実質収支比率等に係る経年分析!J$49,"▲","-"))),ROUND(VALUE(SUBSTITUTE(実質収支比率等に係る経年分析!J$49,"▲","-")),2),NA())</f>
        <v>-2.1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1.27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f>IF(ROUND(VALUE(SUBSTITUTE(連結実質赤字比率に係る赤字・黒字の構成分析!I$42,"▲", "-")), 2) &lt; 0, ABS(ROUND(VALUE(SUBSTITUTE(連結実質赤字比率に係る赤字・黒字の構成分析!I$42,"▲", "-")), 2)), NA())</f>
        <v>0.04</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0.57999999999999996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0.57999999999999996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0.45</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1.81</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6.39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4.97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3.38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1.97</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3.08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3.87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4.2300000000000004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3.27</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2.5299999999999998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4.24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4.62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1173</v>
      </c>
      <c r="E42" s="164"/>
      <c r="F42" s="164"/>
      <c r="G42" s="164">
        <f>'実質公債費比率（分子）の構造'!L$52</f>
        <v>1227</v>
      </c>
      <c r="H42" s="164"/>
      <c r="I42" s="164"/>
      <c r="J42" s="164">
        <f>'実質公債費比率（分子）の構造'!M$52</f>
        <v>1209</v>
      </c>
      <c r="K42" s="164"/>
      <c r="L42" s="164"/>
      <c r="M42" s="164">
        <f>'実質公債費比率（分子）の構造'!N$52</f>
        <v>1207</v>
      </c>
      <c r="N42" s="164"/>
      <c r="O42" s="164"/>
      <c r="P42" s="164">
        <f>'実質公債費比率（分子）の構造'!O$52</f>
        <v>1185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64</v>
      </c>
      <c r="C45" s="164"/>
      <c r="D45" s="164"/>
      <c r="E45" s="164">
        <f>'実質公債費比率（分子）の構造'!L$49</f>
        <v>35</v>
      </c>
      <c r="F45" s="164"/>
      <c r="G45" s="164"/>
      <c r="H45" s="164">
        <f>'実質公債費比率（分子）の構造'!M$49</f>
        <v>14</v>
      </c>
      <c r="I45" s="164"/>
      <c r="J45" s="164"/>
      <c r="K45" s="164">
        <f>'実質公債費比率（分子）の構造'!N$49</f>
        <v>23</v>
      </c>
      <c r="L45" s="164"/>
      <c r="M45" s="164"/>
      <c r="N45" s="164">
        <f>'実質公債費比率（分子）の構造'!O$49</f>
        <v>20</v>
      </c>
      <c r="O45" s="164"/>
      <c r="P45" s="164"/>
    </row>
    <row r="46" spans="1:16" x14ac:dyDescent="0.2">
      <c r="A46" s="164" t="s">
        <v>64</v>
      </c>
      <c r="B46" s="164">
        <f>'実質公債費比率（分子）の構造'!K$48</f>
        <v>394</v>
      </c>
      <c r="C46" s="164"/>
      <c r="D46" s="164"/>
      <c r="E46" s="164">
        <f>'実質公債費比率（分子）の構造'!L$48</f>
        <v>396</v>
      </c>
      <c r="F46" s="164"/>
      <c r="G46" s="164"/>
      <c r="H46" s="164">
        <f>'実質公債費比率（分子）の構造'!M$48</f>
        <v>362</v>
      </c>
      <c r="I46" s="164"/>
      <c r="J46" s="164"/>
      <c r="K46" s="164">
        <f>'実質公債費比率（分子）の構造'!N$48</f>
        <v>381</v>
      </c>
      <c r="L46" s="164"/>
      <c r="M46" s="164"/>
      <c r="N46" s="164">
        <f>'実質公債費比率（分子）の構造'!O$48</f>
        <v>359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1237</v>
      </c>
      <c r="C49" s="164"/>
      <c r="D49" s="164"/>
      <c r="E49" s="164">
        <f>'実質公債費比率（分子）の構造'!L$45</f>
        <v>1356</v>
      </c>
      <c r="F49" s="164"/>
      <c r="G49" s="164"/>
      <c r="H49" s="164">
        <f>'実質公債費比率（分子）の構造'!M$45</f>
        <v>1363</v>
      </c>
      <c r="I49" s="164"/>
      <c r="J49" s="164"/>
      <c r="K49" s="164">
        <f>'実質公債費比率（分子）の構造'!N$45</f>
        <v>1433</v>
      </c>
      <c r="L49" s="164"/>
      <c r="M49" s="164"/>
      <c r="N49" s="164">
        <f>'実質公債費比率（分子）の構造'!O$45</f>
        <v>1358</v>
      </c>
      <c r="O49" s="164"/>
      <c r="P49" s="164"/>
    </row>
    <row r="50" spans="1:16" x14ac:dyDescent="0.2">
      <c r="A50" s="164" t="s">
        <v>67</v>
      </c>
      <c r="B50" s="164" t="e">
        <f>NA()</f>
        <v>#N/A</v>
      </c>
      <c r="C50" s="164">
        <f>IF(ISNUMBER('実質公債費比率（分子）の構造'!K$53),'実質公債費比率（分子）の構造'!K$53,NA())</f>
        <v>522</v>
      </c>
      <c r="D50" s="164" t="e">
        <f>NA()</f>
        <v>#N/A</v>
      </c>
      <c r="E50" s="164" t="e">
        <f>NA()</f>
        <v>#N/A</v>
      </c>
      <c r="F50" s="164">
        <f>IF(ISNUMBER('実質公債費比率（分子）の構造'!L$53),'実質公債費比率（分子）の構造'!L$53,NA())</f>
        <v>560</v>
      </c>
      <c r="G50" s="164" t="e">
        <f>NA()</f>
        <v>#N/A</v>
      </c>
      <c r="H50" s="164" t="e">
        <f>NA()</f>
        <v>#N/A</v>
      </c>
      <c r="I50" s="164">
        <f>IF(ISNUMBER('実質公債費比率（分子）の構造'!M$53),'実質公債費比率（分子）の構造'!M$53,NA())</f>
        <v>530</v>
      </c>
      <c r="J50" s="164" t="e">
        <f>NA()</f>
        <v>#N/A</v>
      </c>
      <c r="K50" s="164" t="e">
        <f>NA()</f>
        <v>#N/A</v>
      </c>
      <c r="L50" s="164">
        <f>IF(ISNUMBER('実質公債費比率（分子）の構造'!N$53),'実質公債費比率（分子）の構造'!N$53,NA())</f>
        <v>630</v>
      </c>
      <c r="M50" s="164" t="e">
        <f>NA()</f>
        <v>#N/A</v>
      </c>
      <c r="N50" s="164" t="e">
        <f>NA()</f>
        <v>#N/A</v>
      </c>
      <c r="O50" s="164">
        <f>IF(ISNUMBER('実質公債費比率（分子）の構造'!O$53),'実質公債費比率（分子）の構造'!O$53,NA())</f>
        <v>552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12219</v>
      </c>
      <c r="E56" s="163"/>
      <c r="F56" s="163"/>
      <c r="G56" s="163">
        <f>'将来負担比率（分子）の構造'!J$52</f>
        <v>12108</v>
      </c>
      <c r="H56" s="163"/>
      <c r="I56" s="163"/>
      <c r="J56" s="163">
        <f>'将来負担比率（分子）の構造'!K$52</f>
        <v>12102</v>
      </c>
      <c r="K56" s="163"/>
      <c r="L56" s="163"/>
      <c r="M56" s="163">
        <f>'将来負担比率（分子）の構造'!L$52</f>
        <v>11916</v>
      </c>
      <c r="N56" s="163"/>
      <c r="O56" s="163"/>
      <c r="P56" s="163">
        <f>'将来負担比率（分子）の構造'!M$52</f>
        <v>11976</v>
      </c>
    </row>
    <row r="57" spans="1:16" x14ac:dyDescent="0.2">
      <c r="A57" s="163" t="s">
        <v>42</v>
      </c>
      <c r="B57" s="163"/>
      <c r="C57" s="163"/>
      <c r="D57" s="163">
        <f>'将来負担比率（分子）の構造'!I$51</f>
        <v>159</v>
      </c>
      <c r="E57" s="163"/>
      <c r="F57" s="163"/>
      <c r="G57" s="163">
        <f>'将来負担比率（分子）の構造'!J$51</f>
        <v>144</v>
      </c>
      <c r="H57" s="163"/>
      <c r="I57" s="163"/>
      <c r="J57" s="163">
        <f>'将来負担比率（分子）の構造'!K$51</f>
        <v>136</v>
      </c>
      <c r="K57" s="163"/>
      <c r="L57" s="163"/>
      <c r="M57" s="163">
        <f>'将来負担比率（分子）の構造'!L$51</f>
        <v>85</v>
      </c>
      <c r="N57" s="163"/>
      <c r="O57" s="163"/>
      <c r="P57" s="163">
        <f>'将来負担比率（分子）の構造'!M$51</f>
        <v>96</v>
      </c>
    </row>
    <row r="58" spans="1:16" x14ac:dyDescent="0.2">
      <c r="A58" s="163" t="s">
        <v>41</v>
      </c>
      <c r="B58" s="163"/>
      <c r="C58" s="163"/>
      <c r="D58" s="163">
        <f>'将来負担比率（分子）の構造'!I$50</f>
        <v>4213</v>
      </c>
      <c r="E58" s="163"/>
      <c r="F58" s="163"/>
      <c r="G58" s="163">
        <f>'将来負担比率（分子）の構造'!J$50</f>
        <v>4633</v>
      </c>
      <c r="H58" s="163"/>
      <c r="I58" s="163"/>
      <c r="J58" s="163">
        <f>'将来負担比率（分子）の構造'!K$50</f>
        <v>4748</v>
      </c>
      <c r="K58" s="163"/>
      <c r="L58" s="163"/>
      <c r="M58" s="163">
        <f>'将来負担比率（分子）の構造'!L$50</f>
        <v>4262</v>
      </c>
      <c r="N58" s="163"/>
      <c r="O58" s="163"/>
      <c r="P58" s="163">
        <f>'将来負担比率（分子）の構造'!M$50</f>
        <v>3924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1865</v>
      </c>
      <c r="C62" s="163"/>
      <c r="D62" s="163"/>
      <c r="E62" s="163">
        <f>'将来負担比率（分子）の構造'!J$45</f>
        <v>1823</v>
      </c>
      <c r="F62" s="163"/>
      <c r="G62" s="163"/>
      <c r="H62" s="163">
        <f>'将来負担比率（分子）の構造'!K$45</f>
        <v>1733</v>
      </c>
      <c r="I62" s="163"/>
      <c r="J62" s="163"/>
      <c r="K62" s="163">
        <f>'将来負担比率（分子）の構造'!L$45</f>
        <v>1736</v>
      </c>
      <c r="L62" s="163"/>
      <c r="M62" s="163"/>
      <c r="N62" s="163">
        <f>'将来負担比率（分子）の構造'!M$45</f>
        <v>1662</v>
      </c>
      <c r="O62" s="163"/>
      <c r="P62" s="163"/>
    </row>
    <row r="63" spans="1:16" x14ac:dyDescent="0.2">
      <c r="A63" s="163" t="s">
        <v>34</v>
      </c>
      <c r="B63" s="163">
        <f>'将来負担比率（分子）の構造'!I$44</f>
        <v>485</v>
      </c>
      <c r="C63" s="163"/>
      <c r="D63" s="163"/>
      <c r="E63" s="163">
        <f>'将来負担比率（分子）の構造'!J$44</f>
        <v>444</v>
      </c>
      <c r="F63" s="163"/>
      <c r="G63" s="163"/>
      <c r="H63" s="163">
        <f>'将来負担比率（分子）の構造'!K$44</f>
        <v>423</v>
      </c>
      <c r="I63" s="163"/>
      <c r="J63" s="163"/>
      <c r="K63" s="163">
        <f>'将来負担比率（分子）の構造'!L$44</f>
        <v>392</v>
      </c>
      <c r="L63" s="163"/>
      <c r="M63" s="163"/>
      <c r="N63" s="163">
        <f>'将来負担比率（分子）の構造'!M$44</f>
        <v>367</v>
      </c>
      <c r="O63" s="163"/>
      <c r="P63" s="163"/>
    </row>
    <row r="64" spans="1:16" x14ac:dyDescent="0.2">
      <c r="A64" s="163" t="s">
        <v>33</v>
      </c>
      <c r="B64" s="163">
        <f>'将来負担比率（分子）の構造'!I$43</f>
        <v>5004</v>
      </c>
      <c r="C64" s="163"/>
      <c r="D64" s="163"/>
      <c r="E64" s="163">
        <f>'将来負担比率（分子）の構造'!J$43</f>
        <v>4843</v>
      </c>
      <c r="F64" s="163"/>
      <c r="G64" s="163"/>
      <c r="H64" s="163">
        <f>'将来負担比率（分子）の構造'!K$43</f>
        <v>4493</v>
      </c>
      <c r="I64" s="163"/>
      <c r="J64" s="163"/>
      <c r="K64" s="163">
        <f>'将来負担比率（分子）の構造'!L$43</f>
        <v>4326</v>
      </c>
      <c r="L64" s="163"/>
      <c r="M64" s="163"/>
      <c r="N64" s="163">
        <f>'将来負担比率（分子）の構造'!M$43</f>
        <v>4150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12635</v>
      </c>
      <c r="C66" s="163"/>
      <c r="D66" s="163"/>
      <c r="E66" s="163">
        <f>'将来負担比率（分子）の構造'!J$41</f>
        <v>12629</v>
      </c>
      <c r="F66" s="163"/>
      <c r="G66" s="163"/>
      <c r="H66" s="163">
        <f>'将来負担比率（分子）の構造'!K$41</f>
        <v>12763</v>
      </c>
      <c r="I66" s="163"/>
      <c r="J66" s="163"/>
      <c r="K66" s="163">
        <f>'将来負担比率（分子）の構造'!L$41</f>
        <v>12553</v>
      </c>
      <c r="L66" s="163"/>
      <c r="M66" s="163"/>
      <c r="N66" s="163">
        <f>'将来負担比率（分子）の構造'!M$41</f>
        <v>13158</v>
      </c>
      <c r="O66" s="163"/>
      <c r="P66" s="163"/>
    </row>
    <row r="67" spans="1:16" x14ac:dyDescent="0.2">
      <c r="A67" s="163" t="s">
        <v>71</v>
      </c>
      <c r="B67" s="163" t="e">
        <f>NA()</f>
        <v>#N/A</v>
      </c>
      <c r="C67" s="163">
        <f>IF(ISNUMBER('将来負担比率（分子）の構造'!I$53), IF('将来負担比率（分子）の構造'!I$53 &lt; 0, 0, '将来負担比率（分子）の構造'!I$53), NA())</f>
        <v>3399</v>
      </c>
      <c r="D67" s="163" t="e">
        <f>NA()</f>
        <v>#N/A</v>
      </c>
      <c r="E67" s="163" t="e">
        <f>NA()</f>
        <v>#N/A</v>
      </c>
      <c r="F67" s="163">
        <f>IF(ISNUMBER('将来負担比率（分子）の構造'!J$53), IF('将来負担比率（分子）の構造'!J$53 &lt; 0, 0, '将来負担比率（分子）の構造'!J$53), NA())</f>
        <v>2853</v>
      </c>
      <c r="G67" s="163" t="e">
        <f>NA()</f>
        <v>#N/A</v>
      </c>
      <c r="H67" s="163" t="e">
        <f>NA()</f>
        <v>#N/A</v>
      </c>
      <c r="I67" s="163">
        <f>IF(ISNUMBER('将来負担比率（分子）の構造'!K$53), IF('将来負担比率（分子）の構造'!K$53 &lt; 0, 0, '将来負担比率（分子）の構造'!K$53), NA())</f>
        <v>2426</v>
      </c>
      <c r="J67" s="163" t="e">
        <f>NA()</f>
        <v>#N/A</v>
      </c>
      <c r="K67" s="163" t="e">
        <f>NA()</f>
        <v>#N/A</v>
      </c>
      <c r="L67" s="163">
        <f>IF(ISNUMBER('将来負担比率（分子）の構造'!L$53), IF('将来負担比率（分子）の構造'!L$53 &lt; 0, 0, '将来負担比率（分子）の構造'!L$53), NA())</f>
        <v>2745</v>
      </c>
      <c r="M67" s="163" t="e">
        <f>NA()</f>
        <v>#N/A</v>
      </c>
      <c r="N67" s="163" t="e">
        <f>NA()</f>
        <v>#N/A</v>
      </c>
      <c r="O67" s="163">
        <f>IF(ISNUMBER('将来負担比率（分子）の構造'!M$53), IF('将来負担比率（分子）の構造'!M$53 &lt; 0, 0, '将来負担比率（分子）の構造'!M$53), NA())</f>
        <v>3342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1806</v>
      </c>
      <c r="C72" s="167">
        <f>基金残高に係る経年分析!G55</f>
        <v>1476</v>
      </c>
      <c r="D72" s="167">
        <f>基金残高に係る経年分析!H55</f>
        <v>1430</v>
      </c>
    </row>
    <row r="73" spans="1:16" x14ac:dyDescent="0.2">
      <c r="A73" s="166" t="s">
        <v>74</v>
      </c>
      <c r="B73" s="167">
        <f>基金残高に係る経年分析!F56</f>
        <v>1991</v>
      </c>
      <c r="C73" s="167">
        <f>基金残高に係る経年分析!G56</f>
        <v>1844</v>
      </c>
      <c r="D73" s="167">
        <f>基金残高に係る経年分析!H56</f>
        <v>1574</v>
      </c>
    </row>
    <row r="74" spans="1:16" x14ac:dyDescent="0.2">
      <c r="A74" s="166" t="s">
        <v>75</v>
      </c>
      <c r="B74" s="167">
        <f>基金残高に係る経年分析!F57</f>
        <v>1559</v>
      </c>
      <c r="C74" s="167">
        <f>基金残高に係る経年分析!G57</f>
        <v>1421</v>
      </c>
      <c r="D74" s="167">
        <f>基金残高に係る経年分析!H57</f>
        <v>1344</v>
      </c>
    </row>
  </sheetData>
  <sheetProtection algorithmName="SHA-512" hashValue="S46uhDmY1tILp+1fLnx6IhsUm5tdroHPjaaJtuf6Dxx1AjrJjxwvpI+PXaCspWym7BojSo5Q0yDmSAs0ZyaItw==" saltValue="CfFij+yABJi551lXtdQrI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1022385</v>
      </c>
      <c r="S5" s="677"/>
      <c r="T5" s="677"/>
      <c r="U5" s="677"/>
      <c r="V5" s="677"/>
      <c r="W5" s="677"/>
      <c r="X5" s="677"/>
      <c r="Y5" s="702"/>
      <c r="Z5" s="715">
        <v>8.9</v>
      </c>
      <c r="AA5" s="715"/>
      <c r="AB5" s="715"/>
      <c r="AC5" s="715"/>
      <c r="AD5" s="716">
        <v>1022385</v>
      </c>
      <c r="AE5" s="716"/>
      <c r="AF5" s="716"/>
      <c r="AG5" s="716"/>
      <c r="AH5" s="716"/>
      <c r="AI5" s="716"/>
      <c r="AJ5" s="716"/>
      <c r="AK5" s="716"/>
      <c r="AL5" s="703">
        <v>16.2</v>
      </c>
      <c r="AM5" s="685"/>
      <c r="AN5" s="685"/>
      <c r="AO5" s="704"/>
      <c r="AP5" s="679" t="s">
        <v>216</v>
      </c>
      <c r="AQ5" s="680"/>
      <c r="AR5" s="680"/>
      <c r="AS5" s="680"/>
      <c r="AT5" s="680"/>
      <c r="AU5" s="680"/>
      <c r="AV5" s="680"/>
      <c r="AW5" s="680"/>
      <c r="AX5" s="680"/>
      <c r="AY5" s="680"/>
      <c r="AZ5" s="680"/>
      <c r="BA5" s="680"/>
      <c r="BB5" s="680"/>
      <c r="BC5" s="680"/>
      <c r="BD5" s="680"/>
      <c r="BE5" s="680"/>
      <c r="BF5" s="681"/>
      <c r="BG5" s="621">
        <v>1022218</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113817</v>
      </c>
      <c r="S6" s="622"/>
      <c r="T6" s="622"/>
      <c r="U6" s="622"/>
      <c r="V6" s="622"/>
      <c r="W6" s="622"/>
      <c r="X6" s="622"/>
      <c r="Y6" s="623"/>
      <c r="Z6" s="659">
        <v>1</v>
      </c>
      <c r="AA6" s="659"/>
      <c r="AB6" s="659"/>
      <c r="AC6" s="659"/>
      <c r="AD6" s="660">
        <v>113817</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1022218</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88548</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88548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481</v>
      </c>
      <c r="S7" s="622"/>
      <c r="T7" s="622"/>
      <c r="U7" s="622"/>
      <c r="V7" s="622"/>
      <c r="W7" s="622"/>
      <c r="X7" s="622"/>
      <c r="Y7" s="623"/>
      <c r="Z7" s="659">
        <v>0</v>
      </c>
      <c r="AA7" s="659"/>
      <c r="AB7" s="659"/>
      <c r="AC7" s="659"/>
      <c r="AD7" s="660">
        <v>481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414991</v>
      </c>
      <c r="BH7" s="622"/>
      <c r="BI7" s="622"/>
      <c r="BJ7" s="622"/>
      <c r="BK7" s="622"/>
      <c r="BL7" s="622"/>
      <c r="BM7" s="622"/>
      <c r="BN7" s="623"/>
      <c r="BO7" s="659">
        <v>40.6</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1697439</v>
      </c>
      <c r="CS7" s="622"/>
      <c r="CT7" s="622"/>
      <c r="CU7" s="622"/>
      <c r="CV7" s="622"/>
      <c r="CW7" s="622"/>
      <c r="CX7" s="622"/>
      <c r="CY7" s="623"/>
      <c r="CZ7" s="659">
        <v>15</v>
      </c>
      <c r="DA7" s="659"/>
      <c r="DB7" s="659"/>
      <c r="DC7" s="659"/>
      <c r="DD7" s="627">
        <v>354164</v>
      </c>
      <c r="DE7" s="622"/>
      <c r="DF7" s="622"/>
      <c r="DG7" s="622"/>
      <c r="DH7" s="622"/>
      <c r="DI7" s="622"/>
      <c r="DJ7" s="622"/>
      <c r="DK7" s="622"/>
      <c r="DL7" s="622"/>
      <c r="DM7" s="622"/>
      <c r="DN7" s="622"/>
      <c r="DO7" s="622"/>
      <c r="DP7" s="623"/>
      <c r="DQ7" s="627">
        <v>1240318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11224</v>
      </c>
      <c r="S8" s="622"/>
      <c r="T8" s="622"/>
      <c r="U8" s="622"/>
      <c r="V8" s="622"/>
      <c r="W8" s="622"/>
      <c r="X8" s="622"/>
      <c r="Y8" s="623"/>
      <c r="Z8" s="659">
        <v>0.1</v>
      </c>
      <c r="AA8" s="659"/>
      <c r="AB8" s="659"/>
      <c r="AC8" s="659"/>
      <c r="AD8" s="660">
        <v>11224</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15258</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3074471</v>
      </c>
      <c r="CS8" s="622"/>
      <c r="CT8" s="622"/>
      <c r="CU8" s="622"/>
      <c r="CV8" s="622"/>
      <c r="CW8" s="622"/>
      <c r="CX8" s="622"/>
      <c r="CY8" s="623"/>
      <c r="CZ8" s="659">
        <v>27.2</v>
      </c>
      <c r="DA8" s="659"/>
      <c r="DB8" s="659"/>
      <c r="DC8" s="659"/>
      <c r="DD8" s="627">
        <v>617278</v>
      </c>
      <c r="DE8" s="622"/>
      <c r="DF8" s="622"/>
      <c r="DG8" s="622"/>
      <c r="DH8" s="622"/>
      <c r="DI8" s="622"/>
      <c r="DJ8" s="622"/>
      <c r="DK8" s="622"/>
      <c r="DL8" s="622"/>
      <c r="DM8" s="622"/>
      <c r="DN8" s="622"/>
      <c r="DO8" s="622"/>
      <c r="DP8" s="623"/>
      <c r="DQ8" s="627">
        <v>1787455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15454</v>
      </c>
      <c r="S9" s="622"/>
      <c r="T9" s="622"/>
      <c r="U9" s="622"/>
      <c r="V9" s="622"/>
      <c r="W9" s="622"/>
      <c r="X9" s="622"/>
      <c r="Y9" s="623"/>
      <c r="Z9" s="659">
        <v>0.1</v>
      </c>
      <c r="AA9" s="659"/>
      <c r="AB9" s="659"/>
      <c r="AC9" s="659"/>
      <c r="AD9" s="660">
        <v>15454</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344723</v>
      </c>
      <c r="BH9" s="622"/>
      <c r="BI9" s="622"/>
      <c r="BJ9" s="622"/>
      <c r="BK9" s="622"/>
      <c r="BL9" s="622"/>
      <c r="BM9" s="622"/>
      <c r="BN9" s="623"/>
      <c r="BO9" s="659">
        <v>33.700000000000003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1358766</v>
      </c>
      <c r="CS9" s="622"/>
      <c r="CT9" s="622"/>
      <c r="CU9" s="622"/>
      <c r="CV9" s="622"/>
      <c r="CW9" s="622"/>
      <c r="CX9" s="622"/>
      <c r="CY9" s="623"/>
      <c r="CZ9" s="659">
        <v>12</v>
      </c>
      <c r="DA9" s="659"/>
      <c r="DB9" s="659"/>
      <c r="DC9" s="659"/>
      <c r="DD9" s="627">
        <v>95160</v>
      </c>
      <c r="DE9" s="622"/>
      <c r="DF9" s="622"/>
      <c r="DG9" s="622"/>
      <c r="DH9" s="622"/>
      <c r="DI9" s="622"/>
      <c r="DJ9" s="622"/>
      <c r="DK9" s="622"/>
      <c r="DL9" s="622"/>
      <c r="DM9" s="622"/>
      <c r="DN9" s="622"/>
      <c r="DO9" s="622"/>
      <c r="DP9" s="623"/>
      <c r="DQ9" s="627">
        <v>1223194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27912</v>
      </c>
      <c r="BH10" s="622"/>
      <c r="BI10" s="622"/>
      <c r="BJ10" s="622"/>
      <c r="BK10" s="622"/>
      <c r="BL10" s="622"/>
      <c r="BM10" s="622"/>
      <c r="BN10" s="623"/>
      <c r="BO10" s="659">
        <v>2.7</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268329</v>
      </c>
      <c r="S11" s="622"/>
      <c r="T11" s="622"/>
      <c r="U11" s="622"/>
      <c r="V11" s="622"/>
      <c r="W11" s="622"/>
      <c r="X11" s="622"/>
      <c r="Y11" s="623"/>
      <c r="Z11" s="624">
        <v>2.2999999999999998</v>
      </c>
      <c r="AA11" s="625"/>
      <c r="AB11" s="625"/>
      <c r="AC11" s="626"/>
      <c r="AD11" s="627">
        <v>268329</v>
      </c>
      <c r="AE11" s="622"/>
      <c r="AF11" s="622"/>
      <c r="AG11" s="622"/>
      <c r="AH11" s="622"/>
      <c r="AI11" s="622"/>
      <c r="AJ11" s="622"/>
      <c r="AK11" s="623"/>
      <c r="AL11" s="624">
        <v>4.2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27098</v>
      </c>
      <c r="BH11" s="622"/>
      <c r="BI11" s="622"/>
      <c r="BJ11" s="622"/>
      <c r="BK11" s="622"/>
      <c r="BL11" s="622"/>
      <c r="BM11" s="622"/>
      <c r="BN11" s="623"/>
      <c r="BO11" s="659">
        <v>2.7</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829369</v>
      </c>
      <c r="CS11" s="622"/>
      <c r="CT11" s="622"/>
      <c r="CU11" s="622"/>
      <c r="CV11" s="622"/>
      <c r="CW11" s="622"/>
      <c r="CX11" s="622"/>
      <c r="CY11" s="623"/>
      <c r="CZ11" s="659">
        <v>7.3</v>
      </c>
      <c r="DA11" s="659"/>
      <c r="DB11" s="659"/>
      <c r="DC11" s="659"/>
      <c r="DD11" s="627">
        <v>145857</v>
      </c>
      <c r="DE11" s="622"/>
      <c r="DF11" s="622"/>
      <c r="DG11" s="622"/>
      <c r="DH11" s="622"/>
      <c r="DI11" s="622"/>
      <c r="DJ11" s="622"/>
      <c r="DK11" s="622"/>
      <c r="DL11" s="622"/>
      <c r="DM11" s="622"/>
      <c r="DN11" s="622"/>
      <c r="DO11" s="622"/>
      <c r="DP11" s="623"/>
      <c r="DQ11" s="627">
        <v>609872</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498778</v>
      </c>
      <c r="BH12" s="622"/>
      <c r="BI12" s="622"/>
      <c r="BJ12" s="622"/>
      <c r="BK12" s="622"/>
      <c r="BL12" s="622"/>
      <c r="BM12" s="622"/>
      <c r="BN12" s="623"/>
      <c r="BO12" s="659">
        <v>48.8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280972</v>
      </c>
      <c r="CS12" s="622"/>
      <c r="CT12" s="622"/>
      <c r="CU12" s="622"/>
      <c r="CV12" s="622"/>
      <c r="CW12" s="622"/>
      <c r="CX12" s="622"/>
      <c r="CY12" s="623"/>
      <c r="CZ12" s="659">
        <v>2.5</v>
      </c>
      <c r="DA12" s="659"/>
      <c r="DB12" s="659"/>
      <c r="DC12" s="659"/>
      <c r="DD12" s="627">
        <v>45053</v>
      </c>
      <c r="DE12" s="622"/>
      <c r="DF12" s="622"/>
      <c r="DG12" s="622"/>
      <c r="DH12" s="622"/>
      <c r="DI12" s="622"/>
      <c r="DJ12" s="622"/>
      <c r="DK12" s="622"/>
      <c r="DL12" s="622"/>
      <c r="DM12" s="622"/>
      <c r="DN12" s="622"/>
      <c r="DO12" s="622"/>
      <c r="DP12" s="623"/>
      <c r="DQ12" s="627">
        <v>133090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498544</v>
      </c>
      <c r="BH13" s="622"/>
      <c r="BI13" s="622"/>
      <c r="BJ13" s="622"/>
      <c r="BK13" s="622"/>
      <c r="BL13" s="622"/>
      <c r="BM13" s="622"/>
      <c r="BN13" s="623"/>
      <c r="BO13" s="659">
        <v>48.8</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869225</v>
      </c>
      <c r="CS13" s="622"/>
      <c r="CT13" s="622"/>
      <c r="CU13" s="622"/>
      <c r="CV13" s="622"/>
      <c r="CW13" s="622"/>
      <c r="CX13" s="622"/>
      <c r="CY13" s="623"/>
      <c r="CZ13" s="659">
        <v>7.7</v>
      </c>
      <c r="DA13" s="659"/>
      <c r="DB13" s="659"/>
      <c r="DC13" s="659"/>
      <c r="DD13" s="627">
        <v>565048</v>
      </c>
      <c r="DE13" s="622"/>
      <c r="DF13" s="622"/>
      <c r="DG13" s="622"/>
      <c r="DH13" s="622"/>
      <c r="DI13" s="622"/>
      <c r="DJ13" s="622"/>
      <c r="DK13" s="622"/>
      <c r="DL13" s="622"/>
      <c r="DM13" s="622"/>
      <c r="DN13" s="622"/>
      <c r="DO13" s="622"/>
      <c r="DP13" s="623"/>
      <c r="DQ13" s="627">
        <v>318362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51091</v>
      </c>
      <c r="BH14" s="622"/>
      <c r="BI14" s="622"/>
      <c r="BJ14" s="622"/>
      <c r="BK14" s="622"/>
      <c r="BL14" s="622"/>
      <c r="BM14" s="622"/>
      <c r="BN14" s="623"/>
      <c r="BO14" s="659">
        <v>5</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711388</v>
      </c>
      <c r="CS14" s="622"/>
      <c r="CT14" s="622"/>
      <c r="CU14" s="622"/>
      <c r="CV14" s="622"/>
      <c r="CW14" s="622"/>
      <c r="CX14" s="622"/>
      <c r="CY14" s="623"/>
      <c r="CZ14" s="659">
        <v>6.3</v>
      </c>
      <c r="DA14" s="659"/>
      <c r="DB14" s="659"/>
      <c r="DC14" s="659"/>
      <c r="DD14" s="627">
        <v>138536</v>
      </c>
      <c r="DE14" s="622"/>
      <c r="DF14" s="622"/>
      <c r="DG14" s="622"/>
      <c r="DH14" s="622"/>
      <c r="DI14" s="622"/>
      <c r="DJ14" s="622"/>
      <c r="DK14" s="622"/>
      <c r="DL14" s="622"/>
      <c r="DM14" s="622"/>
      <c r="DN14" s="622"/>
      <c r="DO14" s="622"/>
      <c r="DP14" s="623"/>
      <c r="DQ14" s="627">
        <v>529871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12609</v>
      </c>
      <c r="S15" s="622"/>
      <c r="T15" s="622"/>
      <c r="U15" s="622"/>
      <c r="V15" s="622"/>
      <c r="W15" s="622"/>
      <c r="X15" s="622"/>
      <c r="Y15" s="623"/>
      <c r="Z15" s="659">
        <v>0.1</v>
      </c>
      <c r="AA15" s="659"/>
      <c r="AB15" s="659"/>
      <c r="AC15" s="659"/>
      <c r="AD15" s="660">
        <v>12609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56476</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900760</v>
      </c>
      <c r="CS15" s="622"/>
      <c r="CT15" s="622"/>
      <c r="CU15" s="622"/>
      <c r="CV15" s="622"/>
      <c r="CW15" s="622"/>
      <c r="CX15" s="622"/>
      <c r="CY15" s="623"/>
      <c r="CZ15" s="659">
        <v>8</v>
      </c>
      <c r="DA15" s="659"/>
      <c r="DB15" s="659"/>
      <c r="DC15" s="659"/>
      <c r="DD15" s="627">
        <v>260571</v>
      </c>
      <c r="DE15" s="622"/>
      <c r="DF15" s="622"/>
      <c r="DG15" s="622"/>
      <c r="DH15" s="622"/>
      <c r="DI15" s="622"/>
      <c r="DJ15" s="622"/>
      <c r="DK15" s="622"/>
      <c r="DL15" s="622"/>
      <c r="DM15" s="622"/>
      <c r="DN15" s="622"/>
      <c r="DO15" s="622"/>
      <c r="DP15" s="623"/>
      <c r="DQ15" s="627">
        <v>544638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24924</v>
      </c>
      <c r="S16" s="622"/>
      <c r="T16" s="622"/>
      <c r="U16" s="622"/>
      <c r="V16" s="622"/>
      <c r="W16" s="622"/>
      <c r="X16" s="622"/>
      <c r="Y16" s="623"/>
      <c r="Z16" s="659">
        <v>0.2</v>
      </c>
      <c r="AA16" s="659"/>
      <c r="AB16" s="659"/>
      <c r="AC16" s="659"/>
      <c r="AD16" s="660">
        <v>24924</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882</v>
      </c>
      <c r="BH16" s="622"/>
      <c r="BI16" s="622"/>
      <c r="BJ16" s="622"/>
      <c r="BK16" s="622"/>
      <c r="BL16" s="622"/>
      <c r="BM16" s="622"/>
      <c r="BN16" s="623"/>
      <c r="BO16" s="659">
        <v>0.1</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117073</v>
      </c>
      <c r="CS16" s="622"/>
      <c r="CT16" s="622"/>
      <c r="CU16" s="622"/>
      <c r="CV16" s="622"/>
      <c r="CW16" s="622"/>
      <c r="CX16" s="622"/>
      <c r="CY16" s="623"/>
      <c r="CZ16" s="659">
        <v>1</v>
      </c>
      <c r="DA16" s="659"/>
      <c r="DB16" s="659"/>
      <c r="DC16" s="659"/>
      <c r="DD16" s="627" t="s">
        <v>122</v>
      </c>
      <c r="DE16" s="622"/>
      <c r="DF16" s="622"/>
      <c r="DG16" s="622"/>
      <c r="DH16" s="622"/>
      <c r="DI16" s="622"/>
      <c r="DJ16" s="622"/>
      <c r="DK16" s="622"/>
      <c r="DL16" s="622"/>
      <c r="DM16" s="622"/>
      <c r="DN16" s="622"/>
      <c r="DO16" s="622"/>
      <c r="DP16" s="623"/>
      <c r="DQ16" s="627">
        <v>8068</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39429</v>
      </c>
      <c r="S17" s="622"/>
      <c r="T17" s="622"/>
      <c r="U17" s="622"/>
      <c r="V17" s="622"/>
      <c r="W17" s="622"/>
      <c r="X17" s="622"/>
      <c r="Y17" s="623"/>
      <c r="Z17" s="659">
        <v>0.3</v>
      </c>
      <c r="AA17" s="659"/>
      <c r="AB17" s="659"/>
      <c r="AC17" s="659"/>
      <c r="AD17" s="660">
        <v>39429</v>
      </c>
      <c r="AE17" s="660"/>
      <c r="AF17" s="660"/>
      <c r="AG17" s="660"/>
      <c r="AH17" s="660"/>
      <c r="AI17" s="660"/>
      <c r="AJ17" s="660"/>
      <c r="AK17" s="660"/>
      <c r="AL17" s="624">
        <v>0.6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1357647</v>
      </c>
      <c r="CS17" s="622"/>
      <c r="CT17" s="622"/>
      <c r="CU17" s="622"/>
      <c r="CV17" s="622"/>
      <c r="CW17" s="622"/>
      <c r="CX17" s="622"/>
      <c r="CY17" s="623"/>
      <c r="CZ17" s="659">
        <v>12</v>
      </c>
      <c r="DA17" s="659"/>
      <c r="DB17" s="659"/>
      <c r="DC17" s="659"/>
      <c r="DD17" s="627" t="s">
        <v>122</v>
      </c>
      <c r="DE17" s="622"/>
      <c r="DF17" s="622"/>
      <c r="DG17" s="622"/>
      <c r="DH17" s="622"/>
      <c r="DI17" s="622"/>
      <c r="DJ17" s="622"/>
      <c r="DK17" s="622"/>
      <c r="DL17" s="622"/>
      <c r="DM17" s="622"/>
      <c r="DN17" s="622"/>
      <c r="DO17" s="622"/>
      <c r="DP17" s="623"/>
      <c r="DQ17" s="627">
        <v>1333905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2509</v>
      </c>
      <c r="S18" s="622"/>
      <c r="T18" s="622"/>
      <c r="U18" s="622"/>
      <c r="V18" s="622"/>
      <c r="W18" s="622"/>
      <c r="X18" s="622"/>
      <c r="Y18" s="623"/>
      <c r="Z18" s="659">
        <v>0</v>
      </c>
      <c r="AA18" s="659"/>
      <c r="AB18" s="659"/>
      <c r="AC18" s="659"/>
      <c r="AD18" s="660">
        <v>2509</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36251</v>
      </c>
      <c r="S19" s="622"/>
      <c r="T19" s="622"/>
      <c r="U19" s="622"/>
      <c r="V19" s="622"/>
      <c r="W19" s="622"/>
      <c r="X19" s="622"/>
      <c r="Y19" s="623"/>
      <c r="Z19" s="659">
        <v>0.3</v>
      </c>
      <c r="AA19" s="659"/>
      <c r="AB19" s="659"/>
      <c r="AC19" s="659"/>
      <c r="AD19" s="660">
        <v>36251</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167</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669</v>
      </c>
      <c r="S20" s="622"/>
      <c r="T20" s="622"/>
      <c r="U20" s="622"/>
      <c r="V20" s="622"/>
      <c r="W20" s="622"/>
      <c r="X20" s="622"/>
      <c r="Y20" s="623"/>
      <c r="Z20" s="659">
        <v>0</v>
      </c>
      <c r="AA20" s="659"/>
      <c r="AB20" s="659"/>
      <c r="AC20" s="659"/>
      <c r="AD20" s="660">
        <v>669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167</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11285658</v>
      </c>
      <c r="CS20" s="622"/>
      <c r="CT20" s="622"/>
      <c r="CU20" s="622"/>
      <c r="CV20" s="622"/>
      <c r="CW20" s="622"/>
      <c r="CX20" s="622"/>
      <c r="CY20" s="623"/>
      <c r="CZ20" s="659">
        <v>100</v>
      </c>
      <c r="DA20" s="659"/>
      <c r="DB20" s="659"/>
      <c r="DC20" s="659"/>
      <c r="DD20" s="627">
        <v>2221667</v>
      </c>
      <c r="DE20" s="622"/>
      <c r="DF20" s="622"/>
      <c r="DG20" s="622"/>
      <c r="DH20" s="622"/>
      <c r="DI20" s="622"/>
      <c r="DJ20" s="622"/>
      <c r="DK20" s="622"/>
      <c r="DL20" s="622"/>
      <c r="DM20" s="622"/>
      <c r="DN20" s="622"/>
      <c r="DO20" s="622"/>
      <c r="DP20" s="623"/>
      <c r="DQ20" s="627">
        <v>7817321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5377381</v>
      </c>
      <c r="S21" s="622"/>
      <c r="T21" s="622"/>
      <c r="U21" s="622"/>
      <c r="V21" s="622"/>
      <c r="W21" s="622"/>
      <c r="X21" s="622"/>
      <c r="Y21" s="623"/>
      <c r="Z21" s="659">
        <v>46.8</v>
      </c>
      <c r="AA21" s="659"/>
      <c r="AB21" s="659"/>
      <c r="AC21" s="659"/>
      <c r="AD21" s="660">
        <v>4765660</v>
      </c>
      <c r="AE21" s="660"/>
      <c r="AF21" s="660"/>
      <c r="AG21" s="660"/>
      <c r="AH21" s="660"/>
      <c r="AI21" s="660"/>
      <c r="AJ21" s="660"/>
      <c r="AK21" s="660"/>
      <c r="AL21" s="624">
        <v>75.400000000000006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167</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4765660</v>
      </c>
      <c r="S22" s="622"/>
      <c r="T22" s="622"/>
      <c r="U22" s="622"/>
      <c r="V22" s="622"/>
      <c r="W22" s="622"/>
      <c r="X22" s="622"/>
      <c r="Y22" s="623"/>
      <c r="Z22" s="659">
        <v>41.4</v>
      </c>
      <c r="AA22" s="659"/>
      <c r="AB22" s="659"/>
      <c r="AC22" s="659"/>
      <c r="AD22" s="660">
        <v>4765660</v>
      </c>
      <c r="AE22" s="660"/>
      <c r="AF22" s="660"/>
      <c r="AG22" s="660"/>
      <c r="AH22" s="660"/>
      <c r="AI22" s="660"/>
      <c r="AJ22" s="660"/>
      <c r="AK22" s="660"/>
      <c r="AL22" s="624">
        <v>75.400000000000006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611721</v>
      </c>
      <c r="S23" s="622"/>
      <c r="T23" s="622"/>
      <c r="U23" s="622"/>
      <c r="V23" s="622"/>
      <c r="W23" s="622"/>
      <c r="X23" s="622"/>
      <c r="Y23" s="623"/>
      <c r="Z23" s="659">
        <v>5.3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3734846</v>
      </c>
      <c r="CS24" s="677"/>
      <c r="CT24" s="677"/>
      <c r="CU24" s="677"/>
      <c r="CV24" s="677"/>
      <c r="CW24" s="677"/>
      <c r="CX24" s="677"/>
      <c r="CY24" s="702"/>
      <c r="CZ24" s="703">
        <v>33.1</v>
      </c>
      <c r="DA24" s="685"/>
      <c r="DB24" s="685"/>
      <c r="DC24" s="705"/>
      <c r="DD24" s="701">
        <v>3187726</v>
      </c>
      <c r="DE24" s="677"/>
      <c r="DF24" s="677"/>
      <c r="DG24" s="677"/>
      <c r="DH24" s="677"/>
      <c r="DI24" s="677"/>
      <c r="DJ24" s="677"/>
      <c r="DK24" s="702"/>
      <c r="DL24" s="701">
        <v>2948528</v>
      </c>
      <c r="DM24" s="677"/>
      <c r="DN24" s="677"/>
      <c r="DO24" s="677"/>
      <c r="DP24" s="677"/>
      <c r="DQ24" s="677"/>
      <c r="DR24" s="677"/>
      <c r="DS24" s="677"/>
      <c r="DT24" s="677"/>
      <c r="DU24" s="677"/>
      <c r="DV24" s="702"/>
      <c r="DW24" s="703">
        <v>46.5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6886033</v>
      </c>
      <c r="S25" s="622"/>
      <c r="T25" s="622"/>
      <c r="U25" s="622"/>
      <c r="V25" s="622"/>
      <c r="W25" s="622"/>
      <c r="X25" s="622"/>
      <c r="Y25" s="623"/>
      <c r="Z25" s="659">
        <v>59.9</v>
      </c>
      <c r="AA25" s="659"/>
      <c r="AB25" s="659"/>
      <c r="AC25" s="659"/>
      <c r="AD25" s="660">
        <v>6274312</v>
      </c>
      <c r="AE25" s="660"/>
      <c r="AF25" s="660"/>
      <c r="AG25" s="660"/>
      <c r="AH25" s="660"/>
      <c r="AI25" s="660"/>
      <c r="AJ25" s="660"/>
      <c r="AK25" s="660"/>
      <c r="AL25" s="624">
        <v>99.2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1558509</v>
      </c>
      <c r="CS25" s="634"/>
      <c r="CT25" s="634"/>
      <c r="CU25" s="634"/>
      <c r="CV25" s="634"/>
      <c r="CW25" s="634"/>
      <c r="CX25" s="634"/>
      <c r="CY25" s="635"/>
      <c r="CZ25" s="624">
        <v>13.8</v>
      </c>
      <c r="DA25" s="636"/>
      <c r="DB25" s="636"/>
      <c r="DC25" s="637"/>
      <c r="DD25" s="627">
        <v>1511677</v>
      </c>
      <c r="DE25" s="634"/>
      <c r="DF25" s="634"/>
      <c r="DG25" s="634"/>
      <c r="DH25" s="634"/>
      <c r="DI25" s="634"/>
      <c r="DJ25" s="634"/>
      <c r="DK25" s="635"/>
      <c r="DL25" s="627">
        <v>1433680</v>
      </c>
      <c r="DM25" s="634"/>
      <c r="DN25" s="634"/>
      <c r="DO25" s="634"/>
      <c r="DP25" s="634"/>
      <c r="DQ25" s="634"/>
      <c r="DR25" s="634"/>
      <c r="DS25" s="634"/>
      <c r="DT25" s="634"/>
      <c r="DU25" s="634"/>
      <c r="DV25" s="635"/>
      <c r="DW25" s="624">
        <v>22.6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608</v>
      </c>
      <c r="S26" s="622"/>
      <c r="T26" s="622"/>
      <c r="U26" s="622"/>
      <c r="V26" s="622"/>
      <c r="W26" s="622"/>
      <c r="X26" s="622"/>
      <c r="Y26" s="623"/>
      <c r="Z26" s="659">
        <v>0</v>
      </c>
      <c r="AA26" s="659"/>
      <c r="AB26" s="659"/>
      <c r="AC26" s="659"/>
      <c r="AD26" s="660">
        <v>608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1015108</v>
      </c>
      <c r="CS26" s="622"/>
      <c r="CT26" s="622"/>
      <c r="CU26" s="622"/>
      <c r="CV26" s="622"/>
      <c r="CW26" s="622"/>
      <c r="CX26" s="622"/>
      <c r="CY26" s="623"/>
      <c r="CZ26" s="624">
        <v>9</v>
      </c>
      <c r="DA26" s="636"/>
      <c r="DB26" s="636"/>
      <c r="DC26" s="637"/>
      <c r="DD26" s="627">
        <v>984722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7221</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1022385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818690</v>
      </c>
      <c r="CS27" s="634"/>
      <c r="CT27" s="634"/>
      <c r="CU27" s="634"/>
      <c r="CV27" s="634"/>
      <c r="CW27" s="634"/>
      <c r="CX27" s="634"/>
      <c r="CY27" s="635"/>
      <c r="CZ27" s="624">
        <v>7.3</v>
      </c>
      <c r="DA27" s="636"/>
      <c r="DB27" s="636"/>
      <c r="DC27" s="637"/>
      <c r="DD27" s="627">
        <v>342144</v>
      </c>
      <c r="DE27" s="634"/>
      <c r="DF27" s="634"/>
      <c r="DG27" s="634"/>
      <c r="DH27" s="634"/>
      <c r="DI27" s="634"/>
      <c r="DJ27" s="634"/>
      <c r="DK27" s="635"/>
      <c r="DL27" s="627">
        <v>180943</v>
      </c>
      <c r="DM27" s="634"/>
      <c r="DN27" s="634"/>
      <c r="DO27" s="634"/>
      <c r="DP27" s="634"/>
      <c r="DQ27" s="634"/>
      <c r="DR27" s="634"/>
      <c r="DS27" s="634"/>
      <c r="DT27" s="634"/>
      <c r="DU27" s="634"/>
      <c r="DV27" s="635"/>
      <c r="DW27" s="624">
        <v>2.9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51685</v>
      </c>
      <c r="S28" s="622"/>
      <c r="T28" s="622"/>
      <c r="U28" s="622"/>
      <c r="V28" s="622"/>
      <c r="W28" s="622"/>
      <c r="X28" s="622"/>
      <c r="Y28" s="623"/>
      <c r="Z28" s="659">
        <v>0.4</v>
      </c>
      <c r="AA28" s="659"/>
      <c r="AB28" s="659"/>
      <c r="AC28" s="659"/>
      <c r="AD28" s="660">
        <v>7479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1357647</v>
      </c>
      <c r="CS28" s="622"/>
      <c r="CT28" s="622"/>
      <c r="CU28" s="622"/>
      <c r="CV28" s="622"/>
      <c r="CW28" s="622"/>
      <c r="CX28" s="622"/>
      <c r="CY28" s="623"/>
      <c r="CZ28" s="624">
        <v>12</v>
      </c>
      <c r="DA28" s="636"/>
      <c r="DB28" s="636"/>
      <c r="DC28" s="637"/>
      <c r="DD28" s="627">
        <v>1333905</v>
      </c>
      <c r="DE28" s="622"/>
      <c r="DF28" s="622"/>
      <c r="DG28" s="622"/>
      <c r="DH28" s="622"/>
      <c r="DI28" s="622"/>
      <c r="DJ28" s="622"/>
      <c r="DK28" s="623"/>
      <c r="DL28" s="627">
        <v>1333905</v>
      </c>
      <c r="DM28" s="622"/>
      <c r="DN28" s="622"/>
      <c r="DO28" s="622"/>
      <c r="DP28" s="622"/>
      <c r="DQ28" s="622"/>
      <c r="DR28" s="622"/>
      <c r="DS28" s="622"/>
      <c r="DT28" s="622"/>
      <c r="DU28" s="622"/>
      <c r="DV28" s="623"/>
      <c r="DW28" s="624">
        <v>21.1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9151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1357647</v>
      </c>
      <c r="CS29" s="634"/>
      <c r="CT29" s="634"/>
      <c r="CU29" s="634"/>
      <c r="CV29" s="634"/>
      <c r="CW29" s="634"/>
      <c r="CX29" s="634"/>
      <c r="CY29" s="635"/>
      <c r="CZ29" s="624">
        <v>12</v>
      </c>
      <c r="DA29" s="636"/>
      <c r="DB29" s="636"/>
      <c r="DC29" s="637"/>
      <c r="DD29" s="627">
        <v>1333905</v>
      </c>
      <c r="DE29" s="634"/>
      <c r="DF29" s="634"/>
      <c r="DG29" s="634"/>
      <c r="DH29" s="634"/>
      <c r="DI29" s="634"/>
      <c r="DJ29" s="634"/>
      <c r="DK29" s="635"/>
      <c r="DL29" s="627">
        <v>1333905</v>
      </c>
      <c r="DM29" s="634"/>
      <c r="DN29" s="634"/>
      <c r="DO29" s="634"/>
      <c r="DP29" s="634"/>
      <c r="DQ29" s="634"/>
      <c r="DR29" s="634"/>
      <c r="DS29" s="634"/>
      <c r="DT29" s="634"/>
      <c r="DU29" s="634"/>
      <c r="DV29" s="635"/>
      <c r="DW29" s="624">
        <v>21.1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828460</v>
      </c>
      <c r="S30" s="622"/>
      <c r="T30" s="622"/>
      <c r="U30" s="622"/>
      <c r="V30" s="622"/>
      <c r="W30" s="622"/>
      <c r="X30" s="622"/>
      <c r="Y30" s="623"/>
      <c r="Z30" s="659">
        <v>7.2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1308732</v>
      </c>
      <c r="CS30" s="622"/>
      <c r="CT30" s="622"/>
      <c r="CU30" s="622"/>
      <c r="CV30" s="622"/>
      <c r="CW30" s="622"/>
      <c r="CX30" s="622"/>
      <c r="CY30" s="623"/>
      <c r="CZ30" s="624">
        <v>11.6</v>
      </c>
      <c r="DA30" s="636"/>
      <c r="DB30" s="636"/>
      <c r="DC30" s="637"/>
      <c r="DD30" s="627">
        <v>1285862</v>
      </c>
      <c r="DE30" s="622"/>
      <c r="DF30" s="622"/>
      <c r="DG30" s="622"/>
      <c r="DH30" s="622"/>
      <c r="DI30" s="622"/>
      <c r="DJ30" s="622"/>
      <c r="DK30" s="623"/>
      <c r="DL30" s="627">
        <v>1285862</v>
      </c>
      <c r="DM30" s="622"/>
      <c r="DN30" s="622"/>
      <c r="DO30" s="622"/>
      <c r="DP30" s="622"/>
      <c r="DQ30" s="622"/>
      <c r="DR30" s="622"/>
      <c r="DS30" s="622"/>
      <c r="DT30" s="622"/>
      <c r="DU30" s="622"/>
      <c r="DV30" s="623"/>
      <c r="DW30" s="624">
        <v>20.3</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98.8</v>
      </c>
      <c r="BH31" s="684"/>
      <c r="BI31" s="684"/>
      <c r="BJ31" s="684"/>
      <c r="BK31" s="684"/>
      <c r="BL31" s="684"/>
      <c r="BM31" s="685">
        <v>96.6</v>
      </c>
      <c r="BN31" s="684"/>
      <c r="BO31" s="684"/>
      <c r="BP31" s="684"/>
      <c r="BQ31" s="686"/>
      <c r="BR31" s="683">
        <v>98.5</v>
      </c>
      <c r="BS31" s="684"/>
      <c r="BT31" s="684"/>
      <c r="BU31" s="684"/>
      <c r="BV31" s="684"/>
      <c r="BW31" s="684"/>
      <c r="BX31" s="685">
        <v>95.6</v>
      </c>
      <c r="BY31" s="684"/>
      <c r="BZ31" s="684"/>
      <c r="CA31" s="684"/>
      <c r="CB31" s="686"/>
      <c r="CD31" s="642"/>
      <c r="CE31" s="643"/>
      <c r="CF31" s="618" t="s">
        <v>300</v>
      </c>
      <c r="CG31" s="619"/>
      <c r="CH31" s="619"/>
      <c r="CI31" s="619"/>
      <c r="CJ31" s="619"/>
      <c r="CK31" s="619"/>
      <c r="CL31" s="619"/>
      <c r="CM31" s="619"/>
      <c r="CN31" s="619"/>
      <c r="CO31" s="619"/>
      <c r="CP31" s="619"/>
      <c r="CQ31" s="620"/>
      <c r="CR31" s="621">
        <v>48915</v>
      </c>
      <c r="CS31" s="634"/>
      <c r="CT31" s="634"/>
      <c r="CU31" s="634"/>
      <c r="CV31" s="634"/>
      <c r="CW31" s="634"/>
      <c r="CX31" s="634"/>
      <c r="CY31" s="635"/>
      <c r="CZ31" s="624">
        <v>0.4</v>
      </c>
      <c r="DA31" s="636"/>
      <c r="DB31" s="636"/>
      <c r="DC31" s="637"/>
      <c r="DD31" s="627">
        <v>48043</v>
      </c>
      <c r="DE31" s="634"/>
      <c r="DF31" s="634"/>
      <c r="DG31" s="634"/>
      <c r="DH31" s="634"/>
      <c r="DI31" s="634"/>
      <c r="DJ31" s="634"/>
      <c r="DK31" s="635"/>
      <c r="DL31" s="627">
        <v>48043</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425306</v>
      </c>
      <c r="S32" s="622"/>
      <c r="T32" s="622"/>
      <c r="U32" s="622"/>
      <c r="V32" s="622"/>
      <c r="W32" s="622"/>
      <c r="X32" s="622"/>
      <c r="Y32" s="623"/>
      <c r="Z32" s="659">
        <v>3.7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98.7</v>
      </c>
      <c r="BH32" s="634"/>
      <c r="BI32" s="634"/>
      <c r="BJ32" s="634"/>
      <c r="BK32" s="634"/>
      <c r="BL32" s="634"/>
      <c r="BM32" s="625">
        <v>97.6</v>
      </c>
      <c r="BN32" s="634"/>
      <c r="BO32" s="634"/>
      <c r="BP32" s="634"/>
      <c r="BQ32" s="657"/>
      <c r="BR32" s="692">
        <v>98.8</v>
      </c>
      <c r="BS32" s="634"/>
      <c r="BT32" s="634"/>
      <c r="BU32" s="634"/>
      <c r="BV32" s="634"/>
      <c r="BW32" s="634"/>
      <c r="BX32" s="625">
        <v>96.7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11937</v>
      </c>
      <c r="S33" s="622"/>
      <c r="T33" s="622"/>
      <c r="U33" s="622"/>
      <c r="V33" s="622"/>
      <c r="W33" s="622"/>
      <c r="X33" s="622"/>
      <c r="Y33" s="623"/>
      <c r="Z33" s="659">
        <v>0.1</v>
      </c>
      <c r="AA33" s="659"/>
      <c r="AB33" s="659"/>
      <c r="AC33" s="659"/>
      <c r="AD33" s="660">
        <v>8001</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98.7</v>
      </c>
      <c r="BH33" s="606"/>
      <c r="BI33" s="606"/>
      <c r="BJ33" s="606"/>
      <c r="BK33" s="606"/>
      <c r="BL33" s="606"/>
      <c r="BM33" s="652">
        <v>95.4</v>
      </c>
      <c r="BN33" s="606"/>
      <c r="BO33" s="606"/>
      <c r="BP33" s="606"/>
      <c r="BQ33" s="669"/>
      <c r="BR33" s="682">
        <v>98.1</v>
      </c>
      <c r="BS33" s="606"/>
      <c r="BT33" s="606"/>
      <c r="BU33" s="606"/>
      <c r="BV33" s="606"/>
      <c r="BW33" s="606"/>
      <c r="BX33" s="652">
        <v>94.2</v>
      </c>
      <c r="BY33" s="606"/>
      <c r="BZ33" s="606"/>
      <c r="CA33" s="606"/>
      <c r="CB33" s="669"/>
      <c r="CD33" s="618" t="s">
        <v>307</v>
      </c>
      <c r="CE33" s="619"/>
      <c r="CF33" s="619"/>
      <c r="CG33" s="619"/>
      <c r="CH33" s="619"/>
      <c r="CI33" s="619"/>
      <c r="CJ33" s="619"/>
      <c r="CK33" s="619"/>
      <c r="CL33" s="619"/>
      <c r="CM33" s="619"/>
      <c r="CN33" s="619"/>
      <c r="CO33" s="619"/>
      <c r="CP33" s="619"/>
      <c r="CQ33" s="620"/>
      <c r="CR33" s="621">
        <v>5212072</v>
      </c>
      <c r="CS33" s="634"/>
      <c r="CT33" s="634"/>
      <c r="CU33" s="634"/>
      <c r="CV33" s="634"/>
      <c r="CW33" s="634"/>
      <c r="CX33" s="634"/>
      <c r="CY33" s="635"/>
      <c r="CZ33" s="624">
        <v>46.2</v>
      </c>
      <c r="DA33" s="636"/>
      <c r="DB33" s="636"/>
      <c r="DC33" s="637"/>
      <c r="DD33" s="627">
        <v>4311621</v>
      </c>
      <c r="DE33" s="634"/>
      <c r="DF33" s="634"/>
      <c r="DG33" s="634"/>
      <c r="DH33" s="634"/>
      <c r="DI33" s="634"/>
      <c r="DJ33" s="634"/>
      <c r="DK33" s="635"/>
      <c r="DL33" s="627">
        <v>3362496</v>
      </c>
      <c r="DM33" s="634"/>
      <c r="DN33" s="634"/>
      <c r="DO33" s="634"/>
      <c r="DP33" s="634"/>
      <c r="DQ33" s="634"/>
      <c r="DR33" s="634"/>
      <c r="DS33" s="634"/>
      <c r="DT33" s="634"/>
      <c r="DU33" s="634"/>
      <c r="DV33" s="635"/>
      <c r="DW33" s="624">
        <v>53.1</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178293</v>
      </c>
      <c r="S34" s="622"/>
      <c r="T34" s="622"/>
      <c r="U34" s="622"/>
      <c r="V34" s="622"/>
      <c r="W34" s="622"/>
      <c r="X34" s="622"/>
      <c r="Y34" s="623"/>
      <c r="Z34" s="659">
        <v>1.6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1774472</v>
      </c>
      <c r="CS34" s="622"/>
      <c r="CT34" s="622"/>
      <c r="CU34" s="622"/>
      <c r="CV34" s="622"/>
      <c r="CW34" s="622"/>
      <c r="CX34" s="622"/>
      <c r="CY34" s="623"/>
      <c r="CZ34" s="624">
        <v>15.7</v>
      </c>
      <c r="DA34" s="636"/>
      <c r="DB34" s="636"/>
      <c r="DC34" s="637"/>
      <c r="DD34" s="627">
        <v>1341088</v>
      </c>
      <c r="DE34" s="622"/>
      <c r="DF34" s="622"/>
      <c r="DG34" s="622"/>
      <c r="DH34" s="622"/>
      <c r="DI34" s="622"/>
      <c r="DJ34" s="622"/>
      <c r="DK34" s="623"/>
      <c r="DL34" s="627">
        <v>1154014</v>
      </c>
      <c r="DM34" s="622"/>
      <c r="DN34" s="622"/>
      <c r="DO34" s="622"/>
      <c r="DP34" s="622"/>
      <c r="DQ34" s="622"/>
      <c r="DR34" s="622"/>
      <c r="DS34" s="622"/>
      <c r="DT34" s="622"/>
      <c r="DU34" s="622"/>
      <c r="DV34" s="623"/>
      <c r="DW34" s="624">
        <v>18.2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796902</v>
      </c>
      <c r="S35" s="622"/>
      <c r="T35" s="622"/>
      <c r="U35" s="622"/>
      <c r="V35" s="622"/>
      <c r="W35" s="622"/>
      <c r="X35" s="622"/>
      <c r="Y35" s="623"/>
      <c r="Z35" s="659">
        <v>6.9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37914</v>
      </c>
      <c r="CS35" s="634"/>
      <c r="CT35" s="634"/>
      <c r="CU35" s="634"/>
      <c r="CV35" s="634"/>
      <c r="CW35" s="634"/>
      <c r="CX35" s="634"/>
      <c r="CY35" s="635"/>
      <c r="CZ35" s="624">
        <v>0.3</v>
      </c>
      <c r="DA35" s="636"/>
      <c r="DB35" s="636"/>
      <c r="DC35" s="637"/>
      <c r="DD35" s="627">
        <v>30158</v>
      </c>
      <c r="DE35" s="634"/>
      <c r="DF35" s="634"/>
      <c r="DG35" s="634"/>
      <c r="DH35" s="634"/>
      <c r="DI35" s="634"/>
      <c r="DJ35" s="634"/>
      <c r="DK35" s="635"/>
      <c r="DL35" s="627">
        <v>28692</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270263</v>
      </c>
      <c r="S36" s="622"/>
      <c r="T36" s="622"/>
      <c r="U36" s="622"/>
      <c r="V36" s="622"/>
      <c r="W36" s="622"/>
      <c r="X36" s="622"/>
      <c r="Y36" s="623"/>
      <c r="Z36" s="659">
        <v>2.2999999999999998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1858970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28208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2143282</v>
      </c>
      <c r="CS36" s="622"/>
      <c r="CT36" s="622"/>
      <c r="CU36" s="622"/>
      <c r="CV36" s="622"/>
      <c r="CW36" s="622"/>
      <c r="CX36" s="622"/>
      <c r="CY36" s="623"/>
      <c r="CZ36" s="624">
        <v>19</v>
      </c>
      <c r="DA36" s="636"/>
      <c r="DB36" s="636"/>
      <c r="DC36" s="637"/>
      <c r="DD36" s="627">
        <v>1912306</v>
      </c>
      <c r="DE36" s="622"/>
      <c r="DF36" s="622"/>
      <c r="DG36" s="622"/>
      <c r="DH36" s="622"/>
      <c r="DI36" s="622"/>
      <c r="DJ36" s="622"/>
      <c r="DK36" s="623"/>
      <c r="DL36" s="627">
        <v>1450062</v>
      </c>
      <c r="DM36" s="622"/>
      <c r="DN36" s="622"/>
      <c r="DO36" s="622"/>
      <c r="DP36" s="622"/>
      <c r="DQ36" s="622"/>
      <c r="DR36" s="622"/>
      <c r="DS36" s="622"/>
      <c r="DT36" s="622"/>
      <c r="DU36" s="622"/>
      <c r="DV36" s="623"/>
      <c r="DW36" s="624">
        <v>22.9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122101</v>
      </c>
      <c r="S37" s="622"/>
      <c r="T37" s="622"/>
      <c r="U37" s="622"/>
      <c r="V37" s="622"/>
      <c r="W37" s="622"/>
      <c r="X37" s="622"/>
      <c r="Y37" s="623"/>
      <c r="Z37" s="659">
        <v>1.1000000000000001</v>
      </c>
      <c r="AA37" s="659"/>
      <c r="AB37" s="659"/>
      <c r="AC37" s="659"/>
      <c r="AD37" s="660">
        <v>33076</v>
      </c>
      <c r="AE37" s="660"/>
      <c r="AF37" s="660"/>
      <c r="AG37" s="660"/>
      <c r="AH37" s="660"/>
      <c r="AI37" s="660"/>
      <c r="AJ37" s="660"/>
      <c r="AK37" s="660"/>
      <c r="AL37" s="624">
        <v>0.5</v>
      </c>
      <c r="AM37" s="625"/>
      <c r="AN37" s="625"/>
      <c r="AO37" s="661"/>
      <c r="AQ37" s="654" t="s">
        <v>319</v>
      </c>
      <c r="AR37" s="655"/>
      <c r="AS37" s="655"/>
      <c r="AT37" s="655"/>
      <c r="AU37" s="655"/>
      <c r="AV37" s="655"/>
      <c r="AW37" s="655"/>
      <c r="AX37" s="655"/>
      <c r="AY37" s="656"/>
      <c r="AZ37" s="621">
        <v>467601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3544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433471</v>
      </c>
      <c r="CS37" s="634"/>
      <c r="CT37" s="634"/>
      <c r="CU37" s="634"/>
      <c r="CV37" s="634"/>
      <c r="CW37" s="634"/>
      <c r="CX37" s="634"/>
      <c r="CY37" s="635"/>
      <c r="CZ37" s="624">
        <v>3.8</v>
      </c>
      <c r="DA37" s="636"/>
      <c r="DB37" s="636"/>
      <c r="DC37" s="637"/>
      <c r="DD37" s="627">
        <v>422671</v>
      </c>
      <c r="DE37" s="634"/>
      <c r="DF37" s="634"/>
      <c r="DG37" s="634"/>
      <c r="DH37" s="634"/>
      <c r="DI37" s="634"/>
      <c r="DJ37" s="634"/>
      <c r="DK37" s="635"/>
      <c r="DL37" s="627">
        <v>376072</v>
      </c>
      <c r="DM37" s="634"/>
      <c r="DN37" s="634"/>
      <c r="DO37" s="634"/>
      <c r="DP37" s="634"/>
      <c r="DQ37" s="634"/>
      <c r="DR37" s="634"/>
      <c r="DS37" s="634"/>
      <c r="DT37" s="634"/>
      <c r="DU37" s="634"/>
      <c r="DV37" s="635"/>
      <c r="DW37" s="624">
        <v>5.9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1913564</v>
      </c>
      <c r="S38" s="622"/>
      <c r="T38" s="622"/>
      <c r="U38" s="622"/>
      <c r="V38" s="622"/>
      <c r="W38" s="622"/>
      <c r="X38" s="622"/>
      <c r="Y38" s="623"/>
      <c r="Z38" s="659">
        <v>16.600000000000001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309972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1751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996132</v>
      </c>
      <c r="CS38" s="622"/>
      <c r="CT38" s="622"/>
      <c r="CU38" s="622"/>
      <c r="CV38" s="622"/>
      <c r="CW38" s="622"/>
      <c r="CX38" s="622"/>
      <c r="CY38" s="623"/>
      <c r="CZ38" s="624">
        <v>8.8000000000000007</v>
      </c>
      <c r="DA38" s="636"/>
      <c r="DB38" s="636"/>
      <c r="DC38" s="637"/>
      <c r="DD38" s="627">
        <v>845142</v>
      </c>
      <c r="DE38" s="622"/>
      <c r="DF38" s="622"/>
      <c r="DG38" s="622"/>
      <c r="DH38" s="622"/>
      <c r="DI38" s="622"/>
      <c r="DJ38" s="622"/>
      <c r="DK38" s="623"/>
      <c r="DL38" s="627">
        <v>729728</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85265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2498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259192</v>
      </c>
      <c r="CS39" s="634"/>
      <c r="CT39" s="634"/>
      <c r="CU39" s="634"/>
      <c r="CV39" s="634"/>
      <c r="CW39" s="634"/>
      <c r="CX39" s="634"/>
      <c r="CY39" s="635"/>
      <c r="CZ39" s="624">
        <v>2.2999999999999998</v>
      </c>
      <c r="DA39" s="636"/>
      <c r="DB39" s="636"/>
      <c r="DC39" s="637"/>
      <c r="DD39" s="627">
        <v>182927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11364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23582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1080</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11501524</v>
      </c>
      <c r="S41" s="646"/>
      <c r="T41" s="646"/>
      <c r="U41" s="646"/>
      <c r="V41" s="646"/>
      <c r="W41" s="646"/>
      <c r="X41" s="646"/>
      <c r="Y41" s="649"/>
      <c r="Z41" s="650">
        <v>100</v>
      </c>
      <c r="AA41" s="650"/>
      <c r="AB41" s="650"/>
      <c r="AC41" s="650"/>
      <c r="AD41" s="651">
        <v>6323476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143594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828956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523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2338740</v>
      </c>
      <c r="CS42" s="634"/>
      <c r="CT42" s="634"/>
      <c r="CU42" s="634"/>
      <c r="CV42" s="634"/>
      <c r="CW42" s="634"/>
      <c r="CX42" s="634"/>
      <c r="CY42" s="635"/>
      <c r="CZ42" s="624">
        <v>20.7</v>
      </c>
      <c r="DA42" s="636"/>
      <c r="DB42" s="636"/>
      <c r="DC42" s="637"/>
      <c r="DD42" s="627">
        <v>317974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46894</v>
      </c>
      <c r="CS43" s="634"/>
      <c r="CT43" s="634"/>
      <c r="CU43" s="634"/>
      <c r="CV43" s="634"/>
      <c r="CW43" s="634"/>
      <c r="CX43" s="634"/>
      <c r="CY43" s="635"/>
      <c r="CZ43" s="624">
        <v>0.4</v>
      </c>
      <c r="DA43" s="636"/>
      <c r="DB43" s="636"/>
      <c r="DC43" s="637"/>
      <c r="DD43" s="627">
        <v>46894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2221667</v>
      </c>
      <c r="CS44" s="622"/>
      <c r="CT44" s="622"/>
      <c r="CU44" s="622"/>
      <c r="CV44" s="622"/>
      <c r="CW44" s="622"/>
      <c r="CX44" s="622"/>
      <c r="CY44" s="623"/>
      <c r="CZ44" s="624">
        <v>19.7</v>
      </c>
      <c r="DA44" s="625"/>
      <c r="DB44" s="625"/>
      <c r="DC44" s="626"/>
      <c r="DD44" s="627">
        <v>309906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360463</v>
      </c>
      <c r="CS45" s="634"/>
      <c r="CT45" s="634"/>
      <c r="CU45" s="634"/>
      <c r="CV45" s="634"/>
      <c r="CW45" s="634"/>
      <c r="CX45" s="634"/>
      <c r="CY45" s="635"/>
      <c r="CZ45" s="624">
        <v>3.2</v>
      </c>
      <c r="DA45" s="636"/>
      <c r="DB45" s="636"/>
      <c r="DC45" s="637"/>
      <c r="DD45" s="627">
        <v>43707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1856804</v>
      </c>
      <c r="CS46" s="622"/>
      <c r="CT46" s="622"/>
      <c r="CU46" s="622"/>
      <c r="CV46" s="622"/>
      <c r="CW46" s="622"/>
      <c r="CX46" s="622"/>
      <c r="CY46" s="623"/>
      <c r="CZ46" s="624">
        <v>16.5</v>
      </c>
      <c r="DA46" s="625"/>
      <c r="DB46" s="625"/>
      <c r="DC46" s="626"/>
      <c r="DD46" s="627">
        <v>265799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117073</v>
      </c>
      <c r="CS47" s="634"/>
      <c r="CT47" s="634"/>
      <c r="CU47" s="634"/>
      <c r="CV47" s="634"/>
      <c r="CW47" s="634"/>
      <c r="CX47" s="634"/>
      <c r="CY47" s="635"/>
      <c r="CZ47" s="624">
        <v>1</v>
      </c>
      <c r="DA47" s="636"/>
      <c r="DB47" s="636"/>
      <c r="DC47" s="637"/>
      <c r="DD47" s="627">
        <v>8068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11285658</v>
      </c>
      <c r="CS49" s="606"/>
      <c r="CT49" s="606"/>
      <c r="CU49" s="606"/>
      <c r="CV49" s="606"/>
      <c r="CW49" s="606"/>
      <c r="CX49" s="606"/>
      <c r="CY49" s="607"/>
      <c r="CZ49" s="608">
        <v>100</v>
      </c>
      <c r="DA49" s="609"/>
      <c r="DB49" s="609"/>
      <c r="DC49" s="610"/>
      <c r="DD49" s="611">
        <v>7817321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2HEHj06V+R6hkSwfN2JbKct4j/W14eB/6Ua7fzJ93PPPbJHVeiabldVJOKipnrfhOpDF4sDkoBJo087wwS4qA==" saltValue="/qKWOtkq9D9Rk1yHQMtb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60" zoomScaleNormal="60" zoomScaleSheetLayoutView="70" workbookViewId="0">
      <selection activeCell="A2" sqref="A2:BI2"/>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11502</v>
      </c>
      <c r="R7" s="1103"/>
      <c r="S7" s="1103"/>
      <c r="T7" s="1103"/>
      <c r="U7" s="1103"/>
      <c r="V7" s="1103">
        <v>11286</v>
      </c>
      <c r="W7" s="1103"/>
      <c r="X7" s="1103"/>
      <c r="Y7" s="1103"/>
      <c r="Z7" s="1103"/>
      <c r="AA7" s="1103">
        <v>216</v>
      </c>
      <c r="AB7" s="1103"/>
      <c r="AC7" s="1103"/>
      <c r="AD7" s="1103"/>
      <c r="AE7" s="1104"/>
      <c r="AF7" s="1105">
        <v>123</v>
      </c>
      <c r="AG7" s="1106"/>
      <c r="AH7" s="1106"/>
      <c r="AI7" s="1106"/>
      <c r="AJ7" s="1107"/>
      <c r="AK7" s="1108">
        <v>797</v>
      </c>
      <c r="AL7" s="1109"/>
      <c r="AM7" s="1109"/>
      <c r="AN7" s="1109"/>
      <c r="AO7" s="1109"/>
      <c r="AP7" s="1109">
        <v>13158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f>Q7</f>
        <v>11502</v>
      </c>
      <c r="R23" s="1061"/>
      <c r="S23" s="1061"/>
      <c r="T23" s="1061"/>
      <c r="U23" s="1061"/>
      <c r="V23" s="1061">
        <f t="shared" ref="V23" si="0">V7</f>
        <v>11286</v>
      </c>
      <c r="W23" s="1061"/>
      <c r="X23" s="1061"/>
      <c r="Y23" s="1061"/>
      <c r="Z23" s="1061"/>
      <c r="AA23" s="1061">
        <f t="shared" ref="AA23" si="1">AA7</f>
        <v>216</v>
      </c>
      <c r="AB23" s="1061"/>
      <c r="AC23" s="1061"/>
      <c r="AD23" s="1061"/>
      <c r="AE23" s="1068"/>
      <c r="AF23" s="1069">
        <f t="shared" ref="AF23" si="2">AF7</f>
        <v>123</v>
      </c>
      <c r="AG23" s="1061"/>
      <c r="AH23" s="1061"/>
      <c r="AI23" s="1061"/>
      <c r="AJ23" s="1070"/>
      <c r="AK23" s="1071"/>
      <c r="AL23" s="1072"/>
      <c r="AM23" s="1072"/>
      <c r="AN23" s="1072"/>
      <c r="AO23" s="1072"/>
      <c r="AP23" s="1061">
        <f t="shared" ref="AP23" si="3">AP7</f>
        <v>13158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1898</v>
      </c>
      <c r="R28" s="1051"/>
      <c r="S28" s="1051"/>
      <c r="T28" s="1051"/>
      <c r="U28" s="1051"/>
      <c r="V28" s="1051">
        <v>1869</v>
      </c>
      <c r="W28" s="1051"/>
      <c r="X28" s="1051"/>
      <c r="Y28" s="1051"/>
      <c r="Z28" s="1051"/>
      <c r="AA28" s="1051">
        <v>29</v>
      </c>
      <c r="AB28" s="1051"/>
      <c r="AC28" s="1051"/>
      <c r="AD28" s="1051"/>
      <c r="AE28" s="1052"/>
      <c r="AF28" s="1053">
        <v>28</v>
      </c>
      <c r="AG28" s="1051"/>
      <c r="AH28" s="1051"/>
      <c r="AI28" s="1051"/>
      <c r="AJ28" s="1054"/>
      <c r="AK28" s="1042">
        <v>244</v>
      </c>
      <c r="AL28" s="1043"/>
      <c r="AM28" s="1043"/>
      <c r="AN28" s="1043"/>
      <c r="AO28" s="1043"/>
      <c r="AP28" s="1043" t="s">
        <v>560</v>
      </c>
      <c r="AQ28" s="1043"/>
      <c r="AR28" s="1043"/>
      <c r="AS28" s="1043"/>
      <c r="AT28" s="1043"/>
      <c r="AU28" s="1043" t="s">
        <v>560</v>
      </c>
      <c r="AV28" s="1043"/>
      <c r="AW28" s="1043"/>
      <c r="AX28" s="1043"/>
      <c r="AY28" s="1043"/>
      <c r="AZ28" s="1044" t="s">
        <v>560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2796</v>
      </c>
      <c r="R29" s="1039"/>
      <c r="S29" s="1039"/>
      <c r="T29" s="1039"/>
      <c r="U29" s="1039"/>
      <c r="V29" s="1039">
        <v>2667</v>
      </c>
      <c r="W29" s="1039"/>
      <c r="X29" s="1039"/>
      <c r="Y29" s="1039"/>
      <c r="Z29" s="1039"/>
      <c r="AA29" s="1039">
        <v>129</v>
      </c>
      <c r="AB29" s="1039"/>
      <c r="AC29" s="1039"/>
      <c r="AD29" s="1039"/>
      <c r="AE29" s="1040"/>
      <c r="AF29" s="1035">
        <v>129</v>
      </c>
      <c r="AG29" s="1036"/>
      <c r="AH29" s="1036"/>
      <c r="AI29" s="1036"/>
      <c r="AJ29" s="1037"/>
      <c r="AK29" s="980">
        <v>438</v>
      </c>
      <c r="AL29" s="971"/>
      <c r="AM29" s="971"/>
      <c r="AN29" s="971"/>
      <c r="AO29" s="971"/>
      <c r="AP29" s="971" t="s">
        <v>560</v>
      </c>
      <c r="AQ29" s="971"/>
      <c r="AR29" s="971"/>
      <c r="AS29" s="971"/>
      <c r="AT29" s="971"/>
      <c r="AU29" s="971" t="s">
        <v>560</v>
      </c>
      <c r="AV29" s="971"/>
      <c r="AW29" s="971"/>
      <c r="AX29" s="971"/>
      <c r="AY29" s="971"/>
      <c r="AZ29" s="1041" t="s">
        <v>560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609</v>
      </c>
      <c r="R30" s="1039"/>
      <c r="S30" s="1039"/>
      <c r="T30" s="1039"/>
      <c r="U30" s="1039"/>
      <c r="V30" s="1039">
        <v>602</v>
      </c>
      <c r="W30" s="1039"/>
      <c r="X30" s="1039"/>
      <c r="Y30" s="1039"/>
      <c r="Z30" s="1039"/>
      <c r="AA30" s="1039">
        <v>7</v>
      </c>
      <c r="AB30" s="1039"/>
      <c r="AC30" s="1039"/>
      <c r="AD30" s="1039"/>
      <c r="AE30" s="1040"/>
      <c r="AF30" s="1035">
        <v>7</v>
      </c>
      <c r="AG30" s="1036"/>
      <c r="AH30" s="1036"/>
      <c r="AI30" s="1036"/>
      <c r="AJ30" s="1037"/>
      <c r="AK30" s="980">
        <v>391</v>
      </c>
      <c r="AL30" s="971"/>
      <c r="AM30" s="971"/>
      <c r="AN30" s="971"/>
      <c r="AO30" s="971"/>
      <c r="AP30" s="971" t="s">
        <v>560</v>
      </c>
      <c r="AQ30" s="971"/>
      <c r="AR30" s="971"/>
      <c r="AS30" s="971"/>
      <c r="AT30" s="971"/>
      <c r="AU30" s="971" t="s">
        <v>560</v>
      </c>
      <c r="AV30" s="971"/>
      <c r="AW30" s="971"/>
      <c r="AX30" s="971"/>
      <c r="AY30" s="971"/>
      <c r="AZ30" s="1041" t="s">
        <v>560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809</v>
      </c>
      <c r="R31" s="1039"/>
      <c r="S31" s="1039"/>
      <c r="T31" s="1039"/>
      <c r="U31" s="1039"/>
      <c r="V31" s="1039">
        <v>775</v>
      </c>
      <c r="W31" s="1039"/>
      <c r="X31" s="1039"/>
      <c r="Y31" s="1039"/>
      <c r="Z31" s="1039"/>
      <c r="AA31" s="1039">
        <v>34</v>
      </c>
      <c r="AB31" s="1039"/>
      <c r="AC31" s="1039"/>
      <c r="AD31" s="1039"/>
      <c r="AE31" s="1040"/>
      <c r="AF31" s="1035">
        <v>113</v>
      </c>
      <c r="AG31" s="1036"/>
      <c r="AH31" s="1036"/>
      <c r="AI31" s="1036"/>
      <c r="AJ31" s="1037"/>
      <c r="AK31" s="980">
        <v>468</v>
      </c>
      <c r="AL31" s="971"/>
      <c r="AM31" s="971"/>
      <c r="AN31" s="971"/>
      <c r="AO31" s="971"/>
      <c r="AP31" s="971">
        <v>2298</v>
      </c>
      <c r="AQ31" s="971"/>
      <c r="AR31" s="971"/>
      <c r="AS31" s="971"/>
      <c r="AT31" s="971"/>
      <c r="AU31" s="971">
        <v>2289</v>
      </c>
      <c r="AV31" s="971"/>
      <c r="AW31" s="971"/>
      <c r="AX31" s="971"/>
      <c r="AY31" s="971"/>
      <c r="AZ31" s="1041" t="s">
        <v>560</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315</v>
      </c>
      <c r="R32" s="1039"/>
      <c r="S32" s="1039"/>
      <c r="T32" s="1039"/>
      <c r="U32" s="1039"/>
      <c r="V32" s="1039">
        <v>352</v>
      </c>
      <c r="W32" s="1039"/>
      <c r="X32" s="1039"/>
      <c r="Y32" s="1039"/>
      <c r="Z32" s="1039"/>
      <c r="AA32" s="1039">
        <v>-37</v>
      </c>
      <c r="AB32" s="1039"/>
      <c r="AC32" s="1039"/>
      <c r="AD32" s="1039"/>
      <c r="AE32" s="1040"/>
      <c r="AF32" s="1035">
        <v>204</v>
      </c>
      <c r="AG32" s="1036"/>
      <c r="AH32" s="1036"/>
      <c r="AI32" s="1036"/>
      <c r="AJ32" s="1037"/>
      <c r="AK32" s="980">
        <v>85</v>
      </c>
      <c r="AL32" s="971"/>
      <c r="AM32" s="971"/>
      <c r="AN32" s="971"/>
      <c r="AO32" s="971"/>
      <c r="AP32" s="971">
        <v>1107</v>
      </c>
      <c r="AQ32" s="971"/>
      <c r="AR32" s="971"/>
      <c r="AS32" s="971"/>
      <c r="AT32" s="971"/>
      <c r="AU32" s="971">
        <v>463</v>
      </c>
      <c r="AV32" s="971"/>
      <c r="AW32" s="971"/>
      <c r="AX32" s="971"/>
      <c r="AY32" s="971"/>
      <c r="AZ32" s="1041" t="s">
        <v>560</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1040</v>
      </c>
      <c r="R33" s="1039"/>
      <c r="S33" s="1039"/>
      <c r="T33" s="1039"/>
      <c r="U33" s="1039"/>
      <c r="V33" s="1039">
        <v>1065</v>
      </c>
      <c r="W33" s="1039"/>
      <c r="X33" s="1039"/>
      <c r="Y33" s="1039"/>
      <c r="Z33" s="1039"/>
      <c r="AA33" s="1039">
        <v>-25</v>
      </c>
      <c r="AB33" s="1039"/>
      <c r="AC33" s="1039"/>
      <c r="AD33" s="1039"/>
      <c r="AE33" s="1040"/>
      <c r="AF33" s="1035">
        <v>288</v>
      </c>
      <c r="AG33" s="1036"/>
      <c r="AH33" s="1036"/>
      <c r="AI33" s="1036"/>
      <c r="AJ33" s="1037"/>
      <c r="AK33" s="980">
        <v>310</v>
      </c>
      <c r="AL33" s="971"/>
      <c r="AM33" s="971"/>
      <c r="AN33" s="971"/>
      <c r="AO33" s="971"/>
      <c r="AP33" s="971">
        <v>2199</v>
      </c>
      <c r="AQ33" s="971"/>
      <c r="AR33" s="971"/>
      <c r="AS33" s="971"/>
      <c r="AT33" s="971"/>
      <c r="AU33" s="971">
        <v>1398</v>
      </c>
      <c r="AV33" s="971"/>
      <c r="AW33" s="971"/>
      <c r="AX33" s="971"/>
      <c r="AY33" s="971"/>
      <c r="AZ33" s="1041" t="s">
        <v>560</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769</v>
      </c>
      <c r="AG63" s="959"/>
      <c r="AH63" s="959"/>
      <c r="AI63" s="959"/>
      <c r="AJ63" s="1022"/>
      <c r="AK63" s="1023"/>
      <c r="AL63" s="963"/>
      <c r="AM63" s="963"/>
      <c r="AN63" s="963"/>
      <c r="AO63" s="963"/>
      <c r="AP63" s="959">
        <f>AP31+AP32+AP33</f>
        <v>5604</v>
      </c>
      <c r="AQ63" s="959"/>
      <c r="AR63" s="959"/>
      <c r="AS63" s="959"/>
      <c r="AT63" s="959"/>
      <c r="AU63" s="959">
        <f>AU31+AU32+AU33</f>
        <v>4150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549</v>
      </c>
      <c r="C68" s="986"/>
      <c r="D68" s="986"/>
      <c r="E68" s="986"/>
      <c r="F68" s="986"/>
      <c r="G68" s="986"/>
      <c r="H68" s="986"/>
      <c r="I68" s="986"/>
      <c r="J68" s="986"/>
      <c r="K68" s="986"/>
      <c r="L68" s="986"/>
      <c r="M68" s="986"/>
      <c r="N68" s="986"/>
      <c r="O68" s="986"/>
      <c r="P68" s="987"/>
      <c r="Q68" s="988">
        <f>Q69+Q70</f>
        <v>1400</v>
      </c>
      <c r="R68" s="982"/>
      <c r="S68" s="982"/>
      <c r="T68" s="982"/>
      <c r="U68" s="982"/>
      <c r="V68" s="982">
        <f t="shared" ref="V68" si="4">V69+V70</f>
        <v>1382</v>
      </c>
      <c r="W68" s="982"/>
      <c r="X68" s="982"/>
      <c r="Y68" s="982"/>
      <c r="Z68" s="982"/>
      <c r="AA68" s="982">
        <f t="shared" ref="AA68" si="5">AA69+AA70</f>
        <v>18</v>
      </c>
      <c r="AB68" s="982"/>
      <c r="AC68" s="982"/>
      <c r="AD68" s="982"/>
      <c r="AE68" s="982"/>
      <c r="AF68" s="982">
        <f t="shared" ref="AF68" si="6">AF69+AF70</f>
        <v>18</v>
      </c>
      <c r="AG68" s="982"/>
      <c r="AH68" s="982"/>
      <c r="AI68" s="982"/>
      <c r="AJ68" s="982"/>
      <c r="AK68" s="982">
        <f t="shared" ref="AK68" si="7">AK69+AK70</f>
        <v>51</v>
      </c>
      <c r="AL68" s="982"/>
      <c r="AM68" s="982"/>
      <c r="AN68" s="982"/>
      <c r="AO68" s="982"/>
      <c r="AP68" s="982">
        <f>AP69</f>
        <v>669</v>
      </c>
      <c r="AQ68" s="982"/>
      <c r="AR68" s="982"/>
      <c r="AS68" s="982"/>
      <c r="AT68" s="982"/>
      <c r="AU68" s="982">
        <f>AU69</f>
        <v>361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550</v>
      </c>
      <c r="C69" s="975"/>
      <c r="D69" s="975"/>
      <c r="E69" s="975"/>
      <c r="F69" s="975"/>
      <c r="G69" s="975"/>
      <c r="H69" s="975"/>
      <c r="I69" s="975"/>
      <c r="J69" s="975"/>
      <c r="K69" s="975"/>
      <c r="L69" s="975"/>
      <c r="M69" s="975"/>
      <c r="N69" s="975"/>
      <c r="O69" s="975"/>
      <c r="P69" s="976"/>
      <c r="Q69" s="977">
        <v>155</v>
      </c>
      <c r="R69" s="971"/>
      <c r="S69" s="971"/>
      <c r="T69" s="971"/>
      <c r="U69" s="971"/>
      <c r="V69" s="971">
        <v>153</v>
      </c>
      <c r="W69" s="971"/>
      <c r="X69" s="971"/>
      <c r="Y69" s="971"/>
      <c r="Z69" s="971"/>
      <c r="AA69" s="971">
        <v>2</v>
      </c>
      <c r="AB69" s="971"/>
      <c r="AC69" s="971"/>
      <c r="AD69" s="971"/>
      <c r="AE69" s="971"/>
      <c r="AF69" s="971">
        <v>2</v>
      </c>
      <c r="AG69" s="971"/>
      <c r="AH69" s="971"/>
      <c r="AI69" s="971"/>
      <c r="AJ69" s="971"/>
      <c r="AK69" s="971">
        <v>2</v>
      </c>
      <c r="AL69" s="971"/>
      <c r="AM69" s="971"/>
      <c r="AN69" s="971"/>
      <c r="AO69" s="971"/>
      <c r="AP69" s="971">
        <v>669</v>
      </c>
      <c r="AQ69" s="971"/>
      <c r="AR69" s="971"/>
      <c r="AS69" s="971"/>
      <c r="AT69" s="971"/>
      <c r="AU69" s="971">
        <v>361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551</v>
      </c>
      <c r="C70" s="975"/>
      <c r="D70" s="975"/>
      <c r="E70" s="975"/>
      <c r="F70" s="975"/>
      <c r="G70" s="975"/>
      <c r="H70" s="975"/>
      <c r="I70" s="975"/>
      <c r="J70" s="975"/>
      <c r="K70" s="975"/>
      <c r="L70" s="975"/>
      <c r="M70" s="975"/>
      <c r="N70" s="975"/>
      <c r="O70" s="975"/>
      <c r="P70" s="976"/>
      <c r="Q70" s="977">
        <v>1245</v>
      </c>
      <c r="R70" s="971"/>
      <c r="S70" s="971"/>
      <c r="T70" s="971"/>
      <c r="U70" s="971"/>
      <c r="V70" s="971">
        <v>1229</v>
      </c>
      <c r="W70" s="971"/>
      <c r="X70" s="971"/>
      <c r="Y70" s="971"/>
      <c r="Z70" s="971"/>
      <c r="AA70" s="971">
        <v>16</v>
      </c>
      <c r="AB70" s="971"/>
      <c r="AC70" s="971"/>
      <c r="AD70" s="971"/>
      <c r="AE70" s="971"/>
      <c r="AF70" s="971">
        <v>16</v>
      </c>
      <c r="AG70" s="971"/>
      <c r="AH70" s="971"/>
      <c r="AI70" s="971"/>
      <c r="AJ70" s="971"/>
      <c r="AK70" s="971">
        <v>49</v>
      </c>
      <c r="AL70" s="971"/>
      <c r="AM70" s="971"/>
      <c r="AN70" s="971"/>
      <c r="AO70" s="971"/>
      <c r="AP70" s="971" t="s">
        <v>560</v>
      </c>
      <c r="AQ70" s="971"/>
      <c r="AR70" s="971"/>
      <c r="AS70" s="971"/>
      <c r="AT70" s="971"/>
      <c r="AU70" s="971" t="s">
        <v>560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f>Q73</f>
        <v>43</v>
      </c>
      <c r="R71" s="971"/>
      <c r="S71" s="971"/>
      <c r="T71" s="971"/>
      <c r="U71" s="971"/>
      <c r="V71" s="971">
        <f t="shared" ref="V71" si="8">V73</f>
        <v>40</v>
      </c>
      <c r="W71" s="971"/>
      <c r="X71" s="971"/>
      <c r="Y71" s="971"/>
      <c r="Z71" s="971"/>
      <c r="AA71" s="971">
        <f t="shared" ref="AA71" si="9">AA73</f>
        <v>3</v>
      </c>
      <c r="AB71" s="971"/>
      <c r="AC71" s="971"/>
      <c r="AD71" s="971"/>
      <c r="AE71" s="971"/>
      <c r="AF71" s="971">
        <f t="shared" ref="AF71" si="10">AF73</f>
        <v>3</v>
      </c>
      <c r="AG71" s="971"/>
      <c r="AH71" s="971"/>
      <c r="AI71" s="971"/>
      <c r="AJ71" s="971"/>
      <c r="AK71" s="971">
        <f>AK72+AK73</f>
        <v>100</v>
      </c>
      <c r="AL71" s="971"/>
      <c r="AM71" s="971"/>
      <c r="AN71" s="971"/>
      <c r="AO71" s="971"/>
      <c r="AP71" s="971" t="s">
        <v>560</v>
      </c>
      <c r="AQ71" s="971"/>
      <c r="AR71" s="971"/>
      <c r="AS71" s="971"/>
      <c r="AT71" s="971"/>
      <c r="AU71" s="971" t="s">
        <v>560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550</v>
      </c>
      <c r="C72" s="975"/>
      <c r="D72" s="975"/>
      <c r="E72" s="975"/>
      <c r="F72" s="975"/>
      <c r="G72" s="975"/>
      <c r="H72" s="975"/>
      <c r="I72" s="975"/>
      <c r="J72" s="975"/>
      <c r="K72" s="975"/>
      <c r="L72" s="975"/>
      <c r="M72" s="975"/>
      <c r="N72" s="975"/>
      <c r="O72" s="975"/>
      <c r="P72" s="976"/>
      <c r="Q72" s="977" t="s">
        <v>560</v>
      </c>
      <c r="R72" s="971"/>
      <c r="S72" s="971"/>
      <c r="T72" s="971"/>
      <c r="U72" s="971"/>
      <c r="V72" s="971" t="s">
        <v>560</v>
      </c>
      <c r="W72" s="971"/>
      <c r="X72" s="971"/>
      <c r="Y72" s="971"/>
      <c r="Z72" s="971"/>
      <c r="AA72" s="971" t="s">
        <v>560</v>
      </c>
      <c r="AB72" s="971"/>
      <c r="AC72" s="971"/>
      <c r="AD72" s="971"/>
      <c r="AE72" s="971"/>
      <c r="AF72" s="971" t="s">
        <v>560</v>
      </c>
      <c r="AG72" s="971"/>
      <c r="AH72" s="971"/>
      <c r="AI72" s="971"/>
      <c r="AJ72" s="971"/>
      <c r="AK72" s="971">
        <v>21</v>
      </c>
      <c r="AL72" s="971"/>
      <c r="AM72" s="971"/>
      <c r="AN72" s="971"/>
      <c r="AO72" s="971"/>
      <c r="AP72" s="971" t="s">
        <v>560</v>
      </c>
      <c r="AQ72" s="971"/>
      <c r="AR72" s="971"/>
      <c r="AS72" s="971"/>
      <c r="AT72" s="971"/>
      <c r="AU72" s="971" t="s">
        <v>560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551</v>
      </c>
      <c r="C73" s="975"/>
      <c r="D73" s="975"/>
      <c r="E73" s="975"/>
      <c r="F73" s="975"/>
      <c r="G73" s="975"/>
      <c r="H73" s="975"/>
      <c r="I73" s="975"/>
      <c r="J73" s="975"/>
      <c r="K73" s="975"/>
      <c r="L73" s="975"/>
      <c r="M73" s="975"/>
      <c r="N73" s="975"/>
      <c r="O73" s="975"/>
      <c r="P73" s="976"/>
      <c r="Q73" s="977">
        <v>43</v>
      </c>
      <c r="R73" s="971"/>
      <c r="S73" s="971"/>
      <c r="T73" s="971"/>
      <c r="U73" s="971"/>
      <c r="V73" s="971">
        <v>40</v>
      </c>
      <c r="W73" s="971"/>
      <c r="X73" s="971"/>
      <c r="Y73" s="971"/>
      <c r="Z73" s="971"/>
      <c r="AA73" s="971">
        <v>3</v>
      </c>
      <c r="AB73" s="971"/>
      <c r="AC73" s="971"/>
      <c r="AD73" s="971"/>
      <c r="AE73" s="971"/>
      <c r="AF73" s="971">
        <v>3</v>
      </c>
      <c r="AG73" s="971"/>
      <c r="AH73" s="971"/>
      <c r="AI73" s="971"/>
      <c r="AJ73" s="971"/>
      <c r="AK73" s="971">
        <v>79</v>
      </c>
      <c r="AL73" s="971"/>
      <c r="AM73" s="971"/>
      <c r="AN73" s="971"/>
      <c r="AO73" s="971"/>
      <c r="AP73" s="971" t="s">
        <v>560</v>
      </c>
      <c r="AQ73" s="971"/>
      <c r="AR73" s="971"/>
      <c r="AS73" s="971"/>
      <c r="AT73" s="971"/>
      <c r="AU73" s="971" t="s">
        <v>560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553</v>
      </c>
      <c r="C74" s="975"/>
      <c r="D74" s="975"/>
      <c r="E74" s="975"/>
      <c r="F74" s="975"/>
      <c r="G74" s="975"/>
      <c r="H74" s="975"/>
      <c r="I74" s="975"/>
      <c r="J74" s="975"/>
      <c r="K74" s="975"/>
      <c r="L74" s="975"/>
      <c r="M74" s="975"/>
      <c r="N74" s="975"/>
      <c r="O74" s="975"/>
      <c r="P74" s="976"/>
      <c r="Q74" s="977">
        <f>Q75+Q76</f>
        <v>7495</v>
      </c>
      <c r="R74" s="971"/>
      <c r="S74" s="971"/>
      <c r="T74" s="971"/>
      <c r="U74" s="971"/>
      <c r="V74" s="971">
        <f t="shared" ref="V74" si="11">V75+V76</f>
        <v>6434</v>
      </c>
      <c r="W74" s="971"/>
      <c r="X74" s="971"/>
      <c r="Y74" s="971"/>
      <c r="Z74" s="971"/>
      <c r="AA74" s="971">
        <f t="shared" ref="AA74" si="12">AA75+AA76</f>
        <v>1059</v>
      </c>
      <c r="AB74" s="971"/>
      <c r="AC74" s="971"/>
      <c r="AD74" s="971"/>
      <c r="AE74" s="971"/>
      <c r="AF74" s="971">
        <f t="shared" ref="AF74" si="13">AF75+AF76</f>
        <v>1059</v>
      </c>
      <c r="AG74" s="971"/>
      <c r="AH74" s="971"/>
      <c r="AI74" s="971"/>
      <c r="AJ74" s="971"/>
      <c r="AK74" s="971">
        <f t="shared" ref="AK74" si="14">AK75+AK76</f>
        <v>99</v>
      </c>
      <c r="AL74" s="971"/>
      <c r="AM74" s="971"/>
      <c r="AN74" s="971"/>
      <c r="AO74" s="971"/>
      <c r="AP74" s="971" t="s">
        <v>560</v>
      </c>
      <c r="AQ74" s="971"/>
      <c r="AR74" s="971"/>
      <c r="AS74" s="971"/>
      <c r="AT74" s="971"/>
      <c r="AU74" s="971" t="s">
        <v>560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550</v>
      </c>
      <c r="C75" s="975"/>
      <c r="D75" s="975"/>
      <c r="E75" s="975"/>
      <c r="F75" s="975"/>
      <c r="G75" s="975"/>
      <c r="H75" s="975"/>
      <c r="I75" s="975"/>
      <c r="J75" s="975"/>
      <c r="K75" s="975"/>
      <c r="L75" s="975"/>
      <c r="M75" s="975"/>
      <c r="N75" s="975"/>
      <c r="O75" s="975"/>
      <c r="P75" s="976"/>
      <c r="Q75" s="978">
        <v>313</v>
      </c>
      <c r="R75" s="979"/>
      <c r="S75" s="979"/>
      <c r="T75" s="979"/>
      <c r="U75" s="980"/>
      <c r="V75" s="981">
        <v>303</v>
      </c>
      <c r="W75" s="979"/>
      <c r="X75" s="979"/>
      <c r="Y75" s="979"/>
      <c r="Z75" s="980"/>
      <c r="AA75" s="981">
        <v>10</v>
      </c>
      <c r="AB75" s="979"/>
      <c r="AC75" s="979"/>
      <c r="AD75" s="979"/>
      <c r="AE75" s="980"/>
      <c r="AF75" s="981">
        <v>10</v>
      </c>
      <c r="AG75" s="979"/>
      <c r="AH75" s="979"/>
      <c r="AI75" s="979"/>
      <c r="AJ75" s="980"/>
      <c r="AK75" s="981">
        <v>82</v>
      </c>
      <c r="AL75" s="979"/>
      <c r="AM75" s="979"/>
      <c r="AN75" s="979"/>
      <c r="AO75" s="980"/>
      <c r="AP75" s="981" t="s">
        <v>560</v>
      </c>
      <c r="AQ75" s="979"/>
      <c r="AR75" s="979"/>
      <c r="AS75" s="979"/>
      <c r="AT75" s="980"/>
      <c r="AU75" s="981" t="s">
        <v>560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551</v>
      </c>
      <c r="C76" s="975"/>
      <c r="D76" s="975"/>
      <c r="E76" s="975"/>
      <c r="F76" s="975"/>
      <c r="G76" s="975"/>
      <c r="H76" s="975"/>
      <c r="I76" s="975"/>
      <c r="J76" s="975"/>
      <c r="K76" s="975"/>
      <c r="L76" s="975"/>
      <c r="M76" s="975"/>
      <c r="N76" s="975"/>
      <c r="O76" s="975"/>
      <c r="P76" s="976"/>
      <c r="Q76" s="978">
        <v>7182</v>
      </c>
      <c r="R76" s="979"/>
      <c r="S76" s="979"/>
      <c r="T76" s="979"/>
      <c r="U76" s="980"/>
      <c r="V76" s="981">
        <v>6131</v>
      </c>
      <c r="W76" s="979"/>
      <c r="X76" s="979"/>
      <c r="Y76" s="979"/>
      <c r="Z76" s="980"/>
      <c r="AA76" s="981">
        <v>1049</v>
      </c>
      <c r="AB76" s="979"/>
      <c r="AC76" s="979"/>
      <c r="AD76" s="979"/>
      <c r="AE76" s="980"/>
      <c r="AF76" s="981">
        <v>1049</v>
      </c>
      <c r="AG76" s="979"/>
      <c r="AH76" s="979"/>
      <c r="AI76" s="979"/>
      <c r="AJ76" s="980"/>
      <c r="AK76" s="981">
        <v>17</v>
      </c>
      <c r="AL76" s="979"/>
      <c r="AM76" s="979"/>
      <c r="AN76" s="979"/>
      <c r="AO76" s="980"/>
      <c r="AP76" s="981" t="s">
        <v>560</v>
      </c>
      <c r="AQ76" s="979"/>
      <c r="AR76" s="979"/>
      <c r="AS76" s="979"/>
      <c r="AT76" s="980"/>
      <c r="AU76" s="981" t="s">
        <v>560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554</v>
      </c>
      <c r="C77" s="975"/>
      <c r="D77" s="975"/>
      <c r="E77" s="975"/>
      <c r="F77" s="975"/>
      <c r="G77" s="975"/>
      <c r="H77" s="975"/>
      <c r="I77" s="975"/>
      <c r="J77" s="975"/>
      <c r="K77" s="975"/>
      <c r="L77" s="975"/>
      <c r="M77" s="975"/>
      <c r="N77" s="975"/>
      <c r="O77" s="975"/>
      <c r="P77" s="976"/>
      <c r="Q77" s="978">
        <v>850</v>
      </c>
      <c r="R77" s="979"/>
      <c r="S77" s="979"/>
      <c r="T77" s="979"/>
      <c r="U77" s="980"/>
      <c r="V77" s="981">
        <v>826</v>
      </c>
      <c r="W77" s="979"/>
      <c r="X77" s="979"/>
      <c r="Y77" s="979"/>
      <c r="Z77" s="980"/>
      <c r="AA77" s="981">
        <v>24</v>
      </c>
      <c r="AB77" s="979"/>
      <c r="AC77" s="979"/>
      <c r="AD77" s="979"/>
      <c r="AE77" s="980"/>
      <c r="AF77" s="981">
        <v>24</v>
      </c>
      <c r="AG77" s="979"/>
      <c r="AH77" s="979"/>
      <c r="AI77" s="979"/>
      <c r="AJ77" s="980"/>
      <c r="AK77" s="981" t="s">
        <v>560</v>
      </c>
      <c r="AL77" s="979"/>
      <c r="AM77" s="979"/>
      <c r="AN77" s="979"/>
      <c r="AO77" s="980"/>
      <c r="AP77" s="981" t="s">
        <v>560</v>
      </c>
      <c r="AQ77" s="979"/>
      <c r="AR77" s="979"/>
      <c r="AS77" s="979"/>
      <c r="AT77" s="980"/>
      <c r="AU77" s="981" t="s">
        <v>560</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555</v>
      </c>
      <c r="C78" s="975"/>
      <c r="D78" s="975"/>
      <c r="E78" s="975"/>
      <c r="F78" s="975"/>
      <c r="G78" s="975"/>
      <c r="H78" s="975"/>
      <c r="I78" s="975"/>
      <c r="J78" s="975"/>
      <c r="K78" s="975"/>
      <c r="L78" s="975"/>
      <c r="M78" s="975"/>
      <c r="N78" s="975"/>
      <c r="O78" s="975"/>
      <c r="P78" s="976"/>
      <c r="Q78" s="977">
        <v>2203</v>
      </c>
      <c r="R78" s="971"/>
      <c r="S78" s="971"/>
      <c r="T78" s="971"/>
      <c r="U78" s="971"/>
      <c r="V78" s="971">
        <v>2058</v>
      </c>
      <c r="W78" s="971"/>
      <c r="X78" s="971"/>
      <c r="Y78" s="971"/>
      <c r="Z78" s="971"/>
      <c r="AA78" s="971">
        <v>145</v>
      </c>
      <c r="AB78" s="971"/>
      <c r="AC78" s="971"/>
      <c r="AD78" s="971"/>
      <c r="AE78" s="971"/>
      <c r="AF78" s="971">
        <v>145</v>
      </c>
      <c r="AG78" s="971"/>
      <c r="AH78" s="971"/>
      <c r="AI78" s="971"/>
      <c r="AJ78" s="971"/>
      <c r="AK78" s="971">
        <v>180</v>
      </c>
      <c r="AL78" s="971"/>
      <c r="AM78" s="971"/>
      <c r="AN78" s="971"/>
      <c r="AO78" s="971"/>
      <c r="AP78" s="971">
        <v>425</v>
      </c>
      <c r="AQ78" s="971"/>
      <c r="AR78" s="971"/>
      <c r="AS78" s="971"/>
      <c r="AT78" s="971"/>
      <c r="AU78" s="971" t="s">
        <v>560</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556</v>
      </c>
      <c r="C79" s="975"/>
      <c r="D79" s="975"/>
      <c r="E79" s="975"/>
      <c r="F79" s="975"/>
      <c r="G79" s="975"/>
      <c r="H79" s="975"/>
      <c r="I79" s="975"/>
      <c r="J79" s="975"/>
      <c r="K79" s="975"/>
      <c r="L79" s="975"/>
      <c r="M79" s="975"/>
      <c r="N79" s="975"/>
      <c r="O79" s="975"/>
      <c r="P79" s="976"/>
      <c r="Q79" s="977">
        <v>103</v>
      </c>
      <c r="R79" s="971"/>
      <c r="S79" s="971"/>
      <c r="T79" s="971"/>
      <c r="U79" s="971"/>
      <c r="V79" s="971">
        <v>100</v>
      </c>
      <c r="W79" s="971"/>
      <c r="X79" s="971"/>
      <c r="Y79" s="971"/>
      <c r="Z79" s="971"/>
      <c r="AA79" s="971">
        <v>3</v>
      </c>
      <c r="AB79" s="971"/>
      <c r="AC79" s="971"/>
      <c r="AD79" s="971"/>
      <c r="AE79" s="971"/>
      <c r="AF79" s="971">
        <v>3</v>
      </c>
      <c r="AG79" s="971"/>
      <c r="AH79" s="971"/>
      <c r="AI79" s="971"/>
      <c r="AJ79" s="971"/>
      <c r="AK79" s="971">
        <v>5</v>
      </c>
      <c r="AL79" s="971"/>
      <c r="AM79" s="971"/>
      <c r="AN79" s="971"/>
      <c r="AO79" s="971"/>
      <c r="AP79" s="971" t="s">
        <v>560</v>
      </c>
      <c r="AQ79" s="971"/>
      <c r="AR79" s="971"/>
      <c r="AS79" s="971"/>
      <c r="AT79" s="971"/>
      <c r="AU79" s="971" t="s">
        <v>560</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t="s">
        <v>557</v>
      </c>
      <c r="C80" s="975"/>
      <c r="D80" s="975"/>
      <c r="E80" s="975"/>
      <c r="F80" s="975"/>
      <c r="G80" s="975"/>
      <c r="H80" s="975"/>
      <c r="I80" s="975"/>
      <c r="J80" s="975"/>
      <c r="K80" s="975"/>
      <c r="L80" s="975"/>
      <c r="M80" s="975"/>
      <c r="N80" s="975"/>
      <c r="O80" s="975"/>
      <c r="P80" s="976"/>
      <c r="Q80" s="977">
        <f>Q81+Q82</f>
        <v>304</v>
      </c>
      <c r="R80" s="971"/>
      <c r="S80" s="971"/>
      <c r="T80" s="971"/>
      <c r="U80" s="971"/>
      <c r="V80" s="971">
        <f t="shared" ref="V80" si="15">V81+V82</f>
        <v>199</v>
      </c>
      <c r="W80" s="971"/>
      <c r="X80" s="971"/>
      <c r="Y80" s="971"/>
      <c r="Z80" s="971"/>
      <c r="AA80" s="971">
        <f t="shared" ref="AA80" si="16">AA81+AA82</f>
        <v>106</v>
      </c>
      <c r="AB80" s="971"/>
      <c r="AC80" s="971"/>
      <c r="AD80" s="971"/>
      <c r="AE80" s="971"/>
      <c r="AF80" s="971">
        <f t="shared" ref="AF80" si="17">AF81+AF82</f>
        <v>106</v>
      </c>
      <c r="AG80" s="971"/>
      <c r="AH80" s="971"/>
      <c r="AI80" s="971"/>
      <c r="AJ80" s="971"/>
      <c r="AK80" s="971" t="s">
        <v>560</v>
      </c>
      <c r="AL80" s="971"/>
      <c r="AM80" s="971"/>
      <c r="AN80" s="971"/>
      <c r="AO80" s="971"/>
      <c r="AP80" s="971" t="s">
        <v>560</v>
      </c>
      <c r="AQ80" s="971"/>
      <c r="AR80" s="971"/>
      <c r="AS80" s="971"/>
      <c r="AT80" s="971"/>
      <c r="AU80" s="971" t="s">
        <v>560</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t="s">
        <v>550</v>
      </c>
      <c r="C81" s="975"/>
      <c r="D81" s="975"/>
      <c r="E81" s="975"/>
      <c r="F81" s="975"/>
      <c r="G81" s="975"/>
      <c r="H81" s="975"/>
      <c r="I81" s="975"/>
      <c r="J81" s="975"/>
      <c r="K81" s="975"/>
      <c r="L81" s="975"/>
      <c r="M81" s="975"/>
      <c r="N81" s="975"/>
      <c r="O81" s="975"/>
      <c r="P81" s="976"/>
      <c r="Q81" s="977">
        <v>258</v>
      </c>
      <c r="R81" s="971"/>
      <c r="S81" s="971"/>
      <c r="T81" s="971"/>
      <c r="U81" s="971"/>
      <c r="V81" s="971">
        <v>174</v>
      </c>
      <c r="W81" s="971"/>
      <c r="X81" s="971"/>
      <c r="Y81" s="971"/>
      <c r="Z81" s="971"/>
      <c r="AA81" s="971">
        <v>84</v>
      </c>
      <c r="AB81" s="971"/>
      <c r="AC81" s="971"/>
      <c r="AD81" s="971"/>
      <c r="AE81" s="971"/>
      <c r="AF81" s="971">
        <v>84</v>
      </c>
      <c r="AG81" s="971"/>
      <c r="AH81" s="971"/>
      <c r="AI81" s="971"/>
      <c r="AJ81" s="971"/>
      <c r="AK81" s="971" t="s">
        <v>560</v>
      </c>
      <c r="AL81" s="971"/>
      <c r="AM81" s="971"/>
      <c r="AN81" s="971"/>
      <c r="AO81" s="971"/>
      <c r="AP81" s="971" t="s">
        <v>560</v>
      </c>
      <c r="AQ81" s="971"/>
      <c r="AR81" s="971"/>
      <c r="AS81" s="971"/>
      <c r="AT81" s="971"/>
      <c r="AU81" s="971" t="s">
        <v>560</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t="s">
        <v>551</v>
      </c>
      <c r="C82" s="975"/>
      <c r="D82" s="975"/>
      <c r="E82" s="975"/>
      <c r="F82" s="975"/>
      <c r="G82" s="975"/>
      <c r="H82" s="975"/>
      <c r="I82" s="975"/>
      <c r="J82" s="975"/>
      <c r="K82" s="975"/>
      <c r="L82" s="975"/>
      <c r="M82" s="975"/>
      <c r="N82" s="975"/>
      <c r="O82" s="975"/>
      <c r="P82" s="976"/>
      <c r="Q82" s="977">
        <v>46</v>
      </c>
      <c r="R82" s="971"/>
      <c r="S82" s="971"/>
      <c r="T82" s="971"/>
      <c r="U82" s="971"/>
      <c r="V82" s="971">
        <v>25</v>
      </c>
      <c r="W82" s="971"/>
      <c r="X82" s="971"/>
      <c r="Y82" s="971"/>
      <c r="Z82" s="971"/>
      <c r="AA82" s="971">
        <v>22</v>
      </c>
      <c r="AB82" s="971"/>
      <c r="AC82" s="971"/>
      <c r="AD82" s="971"/>
      <c r="AE82" s="971"/>
      <c r="AF82" s="971">
        <v>22</v>
      </c>
      <c r="AG82" s="971"/>
      <c r="AH82" s="971"/>
      <c r="AI82" s="971"/>
      <c r="AJ82" s="971"/>
      <c r="AK82" s="971" t="s">
        <v>560</v>
      </c>
      <c r="AL82" s="971"/>
      <c r="AM82" s="971"/>
      <c r="AN82" s="971"/>
      <c r="AO82" s="971"/>
      <c r="AP82" s="971" t="s">
        <v>560</v>
      </c>
      <c r="AQ82" s="971"/>
      <c r="AR82" s="971"/>
      <c r="AS82" s="971"/>
      <c r="AT82" s="971"/>
      <c r="AU82" s="971" t="s">
        <v>560</v>
      </c>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t="s">
        <v>558</v>
      </c>
      <c r="C83" s="975"/>
      <c r="D83" s="975"/>
      <c r="E83" s="975"/>
      <c r="F83" s="975"/>
      <c r="G83" s="975"/>
      <c r="H83" s="975"/>
      <c r="I83" s="975"/>
      <c r="J83" s="975"/>
      <c r="K83" s="975"/>
      <c r="L83" s="975"/>
      <c r="M83" s="975"/>
      <c r="N83" s="975"/>
      <c r="O83" s="975"/>
      <c r="P83" s="976"/>
      <c r="Q83" s="977">
        <f>Q84+Q85</f>
        <v>262203</v>
      </c>
      <c r="R83" s="971"/>
      <c r="S83" s="971"/>
      <c r="T83" s="971"/>
      <c r="U83" s="971"/>
      <c r="V83" s="971">
        <f t="shared" ref="V83" si="18">V84+V85</f>
        <v>256398</v>
      </c>
      <c r="W83" s="971"/>
      <c r="X83" s="971"/>
      <c r="Y83" s="971"/>
      <c r="Z83" s="971"/>
      <c r="AA83" s="971">
        <f t="shared" ref="AA83" si="19">AA84+AA85</f>
        <v>5805</v>
      </c>
      <c r="AB83" s="971"/>
      <c r="AC83" s="971"/>
      <c r="AD83" s="971"/>
      <c r="AE83" s="971"/>
      <c r="AF83" s="971">
        <f t="shared" ref="AF83" si="20">AF84+AF85</f>
        <v>5805</v>
      </c>
      <c r="AG83" s="971"/>
      <c r="AH83" s="971"/>
      <c r="AI83" s="971"/>
      <c r="AJ83" s="971"/>
      <c r="AK83" s="971">
        <f>AK84</f>
        <v>12</v>
      </c>
      <c r="AL83" s="971"/>
      <c r="AM83" s="971"/>
      <c r="AN83" s="971"/>
      <c r="AO83" s="971"/>
      <c r="AP83" s="971" t="s">
        <v>560</v>
      </c>
      <c r="AQ83" s="971"/>
      <c r="AR83" s="971"/>
      <c r="AS83" s="971"/>
      <c r="AT83" s="971"/>
      <c r="AU83" s="971" t="s">
        <v>560</v>
      </c>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t="s">
        <v>550</v>
      </c>
      <c r="C84" s="975"/>
      <c r="D84" s="975"/>
      <c r="E84" s="975"/>
      <c r="F84" s="975"/>
      <c r="G84" s="975"/>
      <c r="H84" s="975"/>
      <c r="I84" s="975"/>
      <c r="J84" s="975"/>
      <c r="K84" s="975"/>
      <c r="L84" s="975"/>
      <c r="M84" s="975"/>
      <c r="N84" s="975"/>
      <c r="O84" s="975"/>
      <c r="P84" s="976"/>
      <c r="Q84" s="977">
        <v>247</v>
      </c>
      <c r="R84" s="971"/>
      <c r="S84" s="971"/>
      <c r="T84" s="971"/>
      <c r="U84" s="971"/>
      <c r="V84" s="971">
        <v>243</v>
      </c>
      <c r="W84" s="971"/>
      <c r="X84" s="971"/>
      <c r="Y84" s="971"/>
      <c r="Z84" s="971"/>
      <c r="AA84" s="971">
        <v>4</v>
      </c>
      <c r="AB84" s="971"/>
      <c r="AC84" s="971"/>
      <c r="AD84" s="971"/>
      <c r="AE84" s="971"/>
      <c r="AF84" s="971">
        <v>4</v>
      </c>
      <c r="AG84" s="971"/>
      <c r="AH84" s="971"/>
      <c r="AI84" s="971"/>
      <c r="AJ84" s="971"/>
      <c r="AK84" s="971">
        <v>12</v>
      </c>
      <c r="AL84" s="971"/>
      <c r="AM84" s="971"/>
      <c r="AN84" s="971"/>
      <c r="AO84" s="971"/>
      <c r="AP84" s="971" t="s">
        <v>560</v>
      </c>
      <c r="AQ84" s="971"/>
      <c r="AR84" s="971"/>
      <c r="AS84" s="971"/>
      <c r="AT84" s="971"/>
      <c r="AU84" s="971" t="s">
        <v>560</v>
      </c>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t="s">
        <v>551</v>
      </c>
      <c r="C85" s="975"/>
      <c r="D85" s="975"/>
      <c r="E85" s="975"/>
      <c r="F85" s="975"/>
      <c r="G85" s="975"/>
      <c r="H85" s="975"/>
      <c r="I85" s="975"/>
      <c r="J85" s="975"/>
      <c r="K85" s="975"/>
      <c r="L85" s="975"/>
      <c r="M85" s="975"/>
      <c r="N85" s="975"/>
      <c r="O85" s="975"/>
      <c r="P85" s="976"/>
      <c r="Q85" s="977">
        <v>261956</v>
      </c>
      <c r="R85" s="971"/>
      <c r="S85" s="971"/>
      <c r="T85" s="971"/>
      <c r="U85" s="971"/>
      <c r="V85" s="971">
        <v>256155</v>
      </c>
      <c r="W85" s="971"/>
      <c r="X85" s="971"/>
      <c r="Y85" s="971"/>
      <c r="Z85" s="971"/>
      <c r="AA85" s="971">
        <v>5801</v>
      </c>
      <c r="AB85" s="971"/>
      <c r="AC85" s="971"/>
      <c r="AD85" s="971"/>
      <c r="AE85" s="971"/>
      <c r="AF85" s="971">
        <v>5801</v>
      </c>
      <c r="AG85" s="971"/>
      <c r="AH85" s="971"/>
      <c r="AI85" s="971"/>
      <c r="AJ85" s="971"/>
      <c r="AK85" s="971" t="s">
        <v>560</v>
      </c>
      <c r="AL85" s="971"/>
      <c r="AM85" s="971"/>
      <c r="AN85" s="971"/>
      <c r="AO85" s="971"/>
      <c r="AP85" s="971" t="s">
        <v>560</v>
      </c>
      <c r="AQ85" s="971"/>
      <c r="AR85" s="971"/>
      <c r="AS85" s="971"/>
      <c r="AT85" s="971"/>
      <c r="AU85" s="971" t="s">
        <v>560</v>
      </c>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t="s">
        <v>559</v>
      </c>
      <c r="C86" s="975"/>
      <c r="D86" s="975"/>
      <c r="E86" s="975"/>
      <c r="F86" s="975"/>
      <c r="G86" s="975"/>
      <c r="H86" s="975"/>
      <c r="I86" s="975"/>
      <c r="J86" s="975"/>
      <c r="K86" s="975"/>
      <c r="L86" s="975"/>
      <c r="M86" s="975"/>
      <c r="N86" s="975"/>
      <c r="O86" s="975"/>
      <c r="P86" s="976"/>
      <c r="Q86" s="977" t="s">
        <v>560</v>
      </c>
      <c r="R86" s="971"/>
      <c r="S86" s="971"/>
      <c r="T86" s="971"/>
      <c r="U86" s="971"/>
      <c r="V86" s="971" t="s">
        <v>560</v>
      </c>
      <c r="W86" s="971"/>
      <c r="X86" s="971"/>
      <c r="Y86" s="971"/>
      <c r="Z86" s="971"/>
      <c r="AA86" s="971" t="s">
        <v>560</v>
      </c>
      <c r="AB86" s="971"/>
      <c r="AC86" s="971"/>
      <c r="AD86" s="971"/>
      <c r="AE86" s="971"/>
      <c r="AF86" s="971" t="s">
        <v>560</v>
      </c>
      <c r="AG86" s="971"/>
      <c r="AH86" s="971"/>
      <c r="AI86" s="971"/>
      <c r="AJ86" s="971"/>
      <c r="AK86" s="971" t="s">
        <v>560</v>
      </c>
      <c r="AL86" s="971"/>
      <c r="AM86" s="971"/>
      <c r="AN86" s="971"/>
      <c r="AO86" s="971"/>
      <c r="AP86" s="971">
        <v>42</v>
      </c>
      <c r="AQ86" s="971"/>
      <c r="AR86" s="971"/>
      <c r="AS86" s="971"/>
      <c r="AT86" s="971"/>
      <c r="AU86" s="971">
        <v>6</v>
      </c>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AF68+AF71+AF74+AF77+AF78+AF79+AF80+AF83</f>
        <v>7163</v>
      </c>
      <c r="AG88" s="959"/>
      <c r="AH88" s="959"/>
      <c r="AI88" s="959"/>
      <c r="AJ88" s="959"/>
      <c r="AK88" s="963"/>
      <c r="AL88" s="963"/>
      <c r="AM88" s="963"/>
      <c r="AN88" s="963"/>
      <c r="AO88" s="963"/>
      <c r="AP88" s="959">
        <f>AP68+AP78</f>
        <v>1094</v>
      </c>
      <c r="AQ88" s="959"/>
      <c r="AR88" s="959"/>
      <c r="AS88" s="959"/>
      <c r="AT88" s="959"/>
      <c r="AU88" s="959">
        <f>AU68+AU86</f>
        <v>367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1363414</v>
      </c>
      <c r="AB110" s="889"/>
      <c r="AC110" s="889"/>
      <c r="AD110" s="889"/>
      <c r="AE110" s="890"/>
      <c r="AF110" s="891">
        <v>1433107</v>
      </c>
      <c r="AG110" s="889"/>
      <c r="AH110" s="889"/>
      <c r="AI110" s="889"/>
      <c r="AJ110" s="890"/>
      <c r="AK110" s="891">
        <v>1357647</v>
      </c>
      <c r="AL110" s="889"/>
      <c r="AM110" s="889"/>
      <c r="AN110" s="889"/>
      <c r="AO110" s="890"/>
      <c r="AP110" s="892">
        <v>26.8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12763491</v>
      </c>
      <c r="BR110" s="842"/>
      <c r="BS110" s="842"/>
      <c r="BT110" s="842"/>
      <c r="BU110" s="842"/>
      <c r="BV110" s="842">
        <v>12553107</v>
      </c>
      <c r="BW110" s="842"/>
      <c r="BX110" s="842"/>
      <c r="BY110" s="842"/>
      <c r="BZ110" s="842"/>
      <c r="CA110" s="842">
        <v>13157939</v>
      </c>
      <c r="CB110" s="842"/>
      <c r="CC110" s="842"/>
      <c r="CD110" s="842"/>
      <c r="CE110" s="842"/>
      <c r="CF110" s="866">
        <v>259.5</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4492630</v>
      </c>
      <c r="BR112" s="817"/>
      <c r="BS112" s="817"/>
      <c r="BT112" s="817"/>
      <c r="BU112" s="817"/>
      <c r="BV112" s="817">
        <v>4325688</v>
      </c>
      <c r="BW112" s="817"/>
      <c r="BX112" s="817"/>
      <c r="BY112" s="817"/>
      <c r="BZ112" s="817"/>
      <c r="CA112" s="817">
        <v>4149942</v>
      </c>
      <c r="CB112" s="817"/>
      <c r="CC112" s="817"/>
      <c r="CD112" s="817"/>
      <c r="CE112" s="817"/>
      <c r="CF112" s="875">
        <v>81.8</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361131</v>
      </c>
      <c r="AB113" s="919"/>
      <c r="AC113" s="919"/>
      <c r="AD113" s="919"/>
      <c r="AE113" s="920"/>
      <c r="AF113" s="921">
        <v>378414</v>
      </c>
      <c r="AG113" s="919"/>
      <c r="AH113" s="919"/>
      <c r="AI113" s="919"/>
      <c r="AJ113" s="920"/>
      <c r="AK113" s="921">
        <v>359342</v>
      </c>
      <c r="AL113" s="919"/>
      <c r="AM113" s="919"/>
      <c r="AN113" s="919"/>
      <c r="AO113" s="920"/>
      <c r="AP113" s="922">
        <v>7.1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422519</v>
      </c>
      <c r="BR113" s="817"/>
      <c r="BS113" s="817"/>
      <c r="BT113" s="817"/>
      <c r="BU113" s="817"/>
      <c r="BV113" s="817">
        <v>392209</v>
      </c>
      <c r="BW113" s="817"/>
      <c r="BX113" s="817"/>
      <c r="BY113" s="817"/>
      <c r="BZ113" s="817"/>
      <c r="CA113" s="817">
        <v>367056</v>
      </c>
      <c r="CB113" s="817"/>
      <c r="CC113" s="817"/>
      <c r="CD113" s="817"/>
      <c r="CE113" s="817"/>
      <c r="CF113" s="875">
        <v>7.2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14489</v>
      </c>
      <c r="AB114" s="780"/>
      <c r="AC114" s="780"/>
      <c r="AD114" s="780"/>
      <c r="AE114" s="781"/>
      <c r="AF114" s="782">
        <v>22776</v>
      </c>
      <c r="AG114" s="780"/>
      <c r="AH114" s="780"/>
      <c r="AI114" s="780"/>
      <c r="AJ114" s="781"/>
      <c r="AK114" s="782">
        <v>19662</v>
      </c>
      <c r="AL114" s="780"/>
      <c r="AM114" s="780"/>
      <c r="AN114" s="780"/>
      <c r="AO114" s="781"/>
      <c r="AP114" s="824">
        <v>0.4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1732805</v>
      </c>
      <c r="BR114" s="817"/>
      <c r="BS114" s="817"/>
      <c r="BT114" s="817"/>
      <c r="BU114" s="817"/>
      <c r="BV114" s="817">
        <v>1736172</v>
      </c>
      <c r="BW114" s="817"/>
      <c r="BX114" s="817"/>
      <c r="BY114" s="817"/>
      <c r="BZ114" s="817"/>
      <c r="CA114" s="817">
        <v>1661866</v>
      </c>
      <c r="CB114" s="817"/>
      <c r="CC114" s="817"/>
      <c r="CD114" s="817"/>
      <c r="CE114" s="817"/>
      <c r="CF114" s="875">
        <v>32.799999999999997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1739034</v>
      </c>
      <c r="AB117" s="903"/>
      <c r="AC117" s="903"/>
      <c r="AD117" s="903"/>
      <c r="AE117" s="904"/>
      <c r="AF117" s="905">
        <v>1834297</v>
      </c>
      <c r="AG117" s="903"/>
      <c r="AH117" s="903"/>
      <c r="AI117" s="903"/>
      <c r="AJ117" s="904"/>
      <c r="AK117" s="905">
        <v>1736651</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19411445</v>
      </c>
      <c r="BR119" s="845"/>
      <c r="BS119" s="845"/>
      <c r="BT119" s="845"/>
      <c r="BU119" s="845"/>
      <c r="BV119" s="845">
        <v>19007176</v>
      </c>
      <c r="BW119" s="845"/>
      <c r="BX119" s="845"/>
      <c r="BY119" s="845"/>
      <c r="BZ119" s="845"/>
      <c r="CA119" s="845">
        <v>19336803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4747776</v>
      </c>
      <c r="BR120" s="842"/>
      <c r="BS120" s="842"/>
      <c r="BT120" s="842"/>
      <c r="BU120" s="842"/>
      <c r="BV120" s="842">
        <v>4261908</v>
      </c>
      <c r="BW120" s="842"/>
      <c r="BX120" s="842"/>
      <c r="BY120" s="842"/>
      <c r="BZ120" s="842"/>
      <c r="CA120" s="842">
        <v>3923704</v>
      </c>
      <c r="CB120" s="842"/>
      <c r="CC120" s="842"/>
      <c r="CD120" s="842"/>
      <c r="CE120" s="842"/>
      <c r="CF120" s="866">
        <v>77.400000000000006</v>
      </c>
      <c r="CG120" s="867"/>
      <c r="CH120" s="867"/>
      <c r="CI120" s="867"/>
      <c r="CJ120" s="867"/>
      <c r="CK120" s="868" t="s">
        <v>445</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2288781</v>
      </c>
      <c r="DR120" s="842"/>
      <c r="DS120" s="842"/>
      <c r="DT120" s="842"/>
      <c r="DU120" s="842"/>
      <c r="DV120" s="843">
        <v>45.1</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135740</v>
      </c>
      <c r="BR121" s="817"/>
      <c r="BS121" s="817"/>
      <c r="BT121" s="817"/>
      <c r="BU121" s="817"/>
      <c r="BV121" s="817">
        <v>85074</v>
      </c>
      <c r="BW121" s="817"/>
      <c r="BX121" s="817"/>
      <c r="BY121" s="817"/>
      <c r="BZ121" s="817"/>
      <c r="CA121" s="817">
        <v>95509</v>
      </c>
      <c r="CB121" s="817"/>
      <c r="CC121" s="817"/>
      <c r="CD121" s="817"/>
      <c r="CE121" s="817"/>
      <c r="CF121" s="875">
        <v>1.9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1426610</v>
      </c>
      <c r="DH121" s="817"/>
      <c r="DI121" s="817"/>
      <c r="DJ121" s="817"/>
      <c r="DK121" s="817"/>
      <c r="DL121" s="817">
        <v>1497990</v>
      </c>
      <c r="DM121" s="817"/>
      <c r="DN121" s="817"/>
      <c r="DO121" s="817"/>
      <c r="DP121" s="817"/>
      <c r="DQ121" s="817">
        <v>1398350</v>
      </c>
      <c r="DR121" s="817"/>
      <c r="DS121" s="817"/>
      <c r="DT121" s="817"/>
      <c r="DU121" s="817"/>
      <c r="DV121" s="794">
        <v>27.6</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12102023</v>
      </c>
      <c r="BR122" s="845"/>
      <c r="BS122" s="845"/>
      <c r="BT122" s="845"/>
      <c r="BU122" s="845"/>
      <c r="BV122" s="845">
        <v>11915574</v>
      </c>
      <c r="BW122" s="845"/>
      <c r="BX122" s="845"/>
      <c r="BY122" s="845"/>
      <c r="BZ122" s="845"/>
      <c r="CA122" s="845">
        <v>11976046</v>
      </c>
      <c r="CB122" s="845"/>
      <c r="CC122" s="845"/>
      <c r="CD122" s="845"/>
      <c r="CE122" s="845"/>
      <c r="CF122" s="846">
        <v>236.2</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593987</v>
      </c>
      <c r="DH122" s="817"/>
      <c r="DI122" s="817"/>
      <c r="DJ122" s="817"/>
      <c r="DK122" s="817"/>
      <c r="DL122" s="817">
        <v>495827</v>
      </c>
      <c r="DM122" s="817"/>
      <c r="DN122" s="817"/>
      <c r="DO122" s="817"/>
      <c r="DP122" s="817"/>
      <c r="DQ122" s="817">
        <v>462811</v>
      </c>
      <c r="DR122" s="817"/>
      <c r="DS122" s="817"/>
      <c r="DT122" s="817"/>
      <c r="DU122" s="817"/>
      <c r="DV122" s="794">
        <v>9.1</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16985539</v>
      </c>
      <c r="BR123" s="833"/>
      <c r="BS123" s="833"/>
      <c r="BT123" s="833"/>
      <c r="BU123" s="833"/>
      <c r="BV123" s="833">
        <v>16262556</v>
      </c>
      <c r="BW123" s="833"/>
      <c r="BX123" s="833"/>
      <c r="BY123" s="833"/>
      <c r="BZ123" s="833"/>
      <c r="CA123" s="833">
        <v>15995259</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48.8</v>
      </c>
      <c r="BR124" s="831"/>
      <c r="BS124" s="831"/>
      <c r="BT124" s="831"/>
      <c r="BU124" s="831"/>
      <c r="BV124" s="831">
        <v>55.3</v>
      </c>
      <c r="BW124" s="831"/>
      <c r="BX124" s="831"/>
      <c r="BY124" s="831"/>
      <c r="BZ124" s="831"/>
      <c r="CA124" s="831">
        <v>65.8</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2472033</v>
      </c>
      <c r="DH124" s="764"/>
      <c r="DI124" s="764"/>
      <c r="DJ124" s="764"/>
      <c r="DK124" s="765"/>
      <c r="DL124" s="766">
        <v>2331871</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15090</v>
      </c>
      <c r="AB128" s="801"/>
      <c r="AC128" s="801"/>
      <c r="AD128" s="801"/>
      <c r="AE128" s="802"/>
      <c r="AF128" s="803">
        <v>67</v>
      </c>
      <c r="AG128" s="801"/>
      <c r="AH128" s="801"/>
      <c r="AI128" s="801"/>
      <c r="AJ128" s="802"/>
      <c r="AK128" s="803">
        <v>23742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14.34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6159197</v>
      </c>
      <c r="AB129" s="780"/>
      <c r="AC129" s="780"/>
      <c r="AD129" s="780"/>
      <c r="AE129" s="781"/>
      <c r="AF129" s="782">
        <v>6164106</v>
      </c>
      <c r="AG129" s="780"/>
      <c r="AH129" s="780"/>
      <c r="AI129" s="780"/>
      <c r="AJ129" s="781"/>
      <c r="AK129" s="782">
        <v>6231663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19.34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1194392</v>
      </c>
      <c r="AB130" s="780"/>
      <c r="AC130" s="780"/>
      <c r="AD130" s="780"/>
      <c r="AE130" s="781"/>
      <c r="AF130" s="782">
        <v>1208136</v>
      </c>
      <c r="AG130" s="780"/>
      <c r="AH130" s="780"/>
      <c r="AI130" s="780"/>
      <c r="AJ130" s="781"/>
      <c r="AK130" s="782">
        <v>1160934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11.3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4964805</v>
      </c>
      <c r="AB131" s="764"/>
      <c r="AC131" s="764"/>
      <c r="AD131" s="764"/>
      <c r="AE131" s="765"/>
      <c r="AF131" s="766">
        <v>4955970</v>
      </c>
      <c r="AG131" s="764"/>
      <c r="AH131" s="764"/>
      <c r="AI131" s="764"/>
      <c r="AJ131" s="765"/>
      <c r="AK131" s="766">
        <v>5070729</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65.8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10.66611881</v>
      </c>
      <c r="AB132" s="745"/>
      <c r="AC132" s="745"/>
      <c r="AD132" s="745"/>
      <c r="AE132" s="746"/>
      <c r="AF132" s="747">
        <v>12.63312732</v>
      </c>
      <c r="AG132" s="745"/>
      <c r="AH132" s="745"/>
      <c r="AI132" s="745"/>
      <c r="AJ132" s="746"/>
      <c r="AK132" s="747">
        <v>10.88551567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10.7</v>
      </c>
      <c r="AB133" s="724"/>
      <c r="AC133" s="724"/>
      <c r="AD133" s="724"/>
      <c r="AE133" s="725"/>
      <c r="AF133" s="723">
        <v>11.3</v>
      </c>
      <c r="AG133" s="724"/>
      <c r="AH133" s="724"/>
      <c r="AI133" s="724"/>
      <c r="AJ133" s="725"/>
      <c r="AK133" s="723">
        <v>11.3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reluPnVqPyHfB4QVXc32NXfQdKRtO2SfoPl9cjp/DXpylUBMtKFQl5/fxVnWDC4bQzklGs7TqJo0Fpd2R3J7w==" saltValue="8KvxbCW0UcUOpaRjz7PW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7" zoomScale="70" zoomScaleNormal="85" zoomScaleSheetLayoutView="70" workbookViewId="0">
      <selection activeCell="DC30" sqref="DC30"/>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Q3RLlrkJ6EYy82sGqiHz6a1dA2o3A9TgI664Nh1OHs4JbyDyPMuCZZU2GCp6gFGIrXtneEDCmehvB3OUx6W7g==" saltValue="7rssYYp3sjLgkkfHqopb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G/+lKBvi3Lym336/ST4/xc0xOylH4rLFcY2r0+sa7F8dpRGsKrOnKSmS2RMI3RvslQQCjM5sJ3frRH+/Y4k8g==" saltValue="OMc2i3djxxp8iYNKIe2FD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1558509</v>
      </c>
      <c r="AP9" s="269">
        <v>148585</v>
      </c>
      <c r="AQ9" s="270">
        <v>134407</v>
      </c>
      <c r="AR9" s="271">
        <v>10.5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156222</v>
      </c>
      <c r="AP10" s="272">
        <v>14894</v>
      </c>
      <c r="AQ10" s="273">
        <v>20909</v>
      </c>
      <c r="AR10" s="274">
        <v>-28.8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209652</v>
      </c>
      <c r="AP11" s="272">
        <v>19988</v>
      </c>
      <c r="AQ11" s="273">
        <v>3830</v>
      </c>
      <c r="AR11" s="274">
        <v>421.9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44695</v>
      </c>
      <c r="AP13" s="272">
        <v>4261</v>
      </c>
      <c r="AQ13" s="273">
        <v>6402</v>
      </c>
      <c r="AR13" s="274">
        <v>-33.4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46894</v>
      </c>
      <c r="AP14" s="272">
        <v>4471</v>
      </c>
      <c r="AQ14" s="273">
        <v>3167</v>
      </c>
      <c r="AR14" s="274">
        <v>41.2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-135895</v>
      </c>
      <c r="AP15" s="272">
        <v>-12956</v>
      </c>
      <c r="AQ15" s="273">
        <v>-7315</v>
      </c>
      <c r="AR15" s="274">
        <v>77.099999999999994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1880077</v>
      </c>
      <c r="AP16" s="272">
        <v>179243</v>
      </c>
      <c r="AQ16" s="273">
        <v>161400</v>
      </c>
      <c r="AR16" s="274">
        <v>11.1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16.87</v>
      </c>
      <c r="AP21" s="286">
        <v>13.23</v>
      </c>
      <c r="AQ21" s="287">
        <v>3.64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92.6</v>
      </c>
      <c r="AP22" s="291">
        <v>95.5</v>
      </c>
      <c r="AQ22" s="292">
        <v>-2.9</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1357647</v>
      </c>
      <c r="AP32" s="300">
        <v>129435</v>
      </c>
      <c r="AQ32" s="301">
        <v>84123</v>
      </c>
      <c r="AR32" s="302">
        <v>53.9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359342</v>
      </c>
      <c r="AP35" s="300">
        <v>34259</v>
      </c>
      <c r="AQ35" s="301">
        <v>25612</v>
      </c>
      <c r="AR35" s="302">
        <v>33.799999999999997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19662</v>
      </c>
      <c r="AP36" s="300">
        <v>1875</v>
      </c>
      <c r="AQ36" s="301">
        <v>3548</v>
      </c>
      <c r="AR36" s="302">
        <v>-47.2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660</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49</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-23742</v>
      </c>
      <c r="AP39" s="300">
        <v>-2264</v>
      </c>
      <c r="AQ39" s="301">
        <v>-3738</v>
      </c>
      <c r="AR39" s="302">
        <v>-39.4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-1160934</v>
      </c>
      <c r="AP40" s="300">
        <v>-110681</v>
      </c>
      <c r="AQ40" s="301">
        <v>-72431</v>
      </c>
      <c r="AR40" s="302">
        <v>52.8</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551975</v>
      </c>
      <c r="AP41" s="300">
        <v>52624</v>
      </c>
      <c r="AQ41" s="301">
        <v>37824</v>
      </c>
      <c r="AR41" s="302">
        <v>39.1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1817836</v>
      </c>
      <c r="AN51" s="322">
        <v>151676</v>
      </c>
      <c r="AO51" s="323">
        <v>38.200000000000003</v>
      </c>
      <c r="AP51" s="324">
        <v>120302</v>
      </c>
      <c r="AQ51" s="325">
        <v>1.7</v>
      </c>
      <c r="AR51" s="326">
        <v>36.5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1285862</v>
      </c>
      <c r="AN52" s="330">
        <v>107289</v>
      </c>
      <c r="AO52" s="331">
        <v>29.3</v>
      </c>
      <c r="AP52" s="332">
        <v>59328</v>
      </c>
      <c r="AQ52" s="333">
        <v>18.7</v>
      </c>
      <c r="AR52" s="334">
        <v>10.6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1579356</v>
      </c>
      <c r="AN53" s="322">
        <v>135718</v>
      </c>
      <c r="AO53" s="323">
        <v>-10.5</v>
      </c>
      <c r="AP53" s="324">
        <v>114841</v>
      </c>
      <c r="AQ53" s="325">
        <v>-4.5</v>
      </c>
      <c r="AR53" s="326">
        <v>-6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981258</v>
      </c>
      <c r="AN54" s="330">
        <v>84322</v>
      </c>
      <c r="AO54" s="331">
        <v>-21.4</v>
      </c>
      <c r="AP54" s="332">
        <v>51589</v>
      </c>
      <c r="AQ54" s="333">
        <v>-13</v>
      </c>
      <c r="AR54" s="334">
        <v>-8.4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1691660</v>
      </c>
      <c r="AN55" s="322">
        <v>150758</v>
      </c>
      <c r="AO55" s="323">
        <v>11.1</v>
      </c>
      <c r="AP55" s="324">
        <v>124145</v>
      </c>
      <c r="AQ55" s="325">
        <v>8.1</v>
      </c>
      <c r="AR55" s="326">
        <v>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1285282</v>
      </c>
      <c r="AN56" s="330">
        <v>114543</v>
      </c>
      <c r="AO56" s="331">
        <v>35.799999999999997</v>
      </c>
      <c r="AP56" s="332">
        <v>54761</v>
      </c>
      <c r="AQ56" s="333">
        <v>6.1</v>
      </c>
      <c r="AR56" s="334">
        <v>29.7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1611610</v>
      </c>
      <c r="AN57" s="322">
        <v>147502</v>
      </c>
      <c r="AO57" s="323">
        <v>-2.2000000000000002</v>
      </c>
      <c r="AP57" s="324">
        <v>131480</v>
      </c>
      <c r="AQ57" s="325">
        <v>5.9</v>
      </c>
      <c r="AR57" s="326">
        <v>-8.1</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1039666</v>
      </c>
      <c r="AN58" s="330">
        <v>95155</v>
      </c>
      <c r="AO58" s="331">
        <v>-16.899999999999999</v>
      </c>
      <c r="AP58" s="332">
        <v>63148</v>
      </c>
      <c r="AQ58" s="333">
        <v>15.3</v>
      </c>
      <c r="AR58" s="334">
        <v>-32.200000000000003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2221667</v>
      </c>
      <c r="AN59" s="322">
        <v>211809</v>
      </c>
      <c r="AO59" s="323">
        <v>43.6</v>
      </c>
      <c r="AP59" s="324">
        <v>163245</v>
      </c>
      <c r="AQ59" s="325">
        <v>24.2</v>
      </c>
      <c r="AR59" s="326">
        <v>19.399999999999999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1856804</v>
      </c>
      <c r="AN60" s="330">
        <v>177024</v>
      </c>
      <c r="AO60" s="331">
        <v>86</v>
      </c>
      <c r="AP60" s="332">
        <v>87630</v>
      </c>
      <c r="AQ60" s="333">
        <v>38.799999999999997</v>
      </c>
      <c r="AR60" s="334">
        <v>47.2</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1784426</v>
      </c>
      <c r="AN61" s="337">
        <v>159493</v>
      </c>
      <c r="AO61" s="338">
        <v>16</v>
      </c>
      <c r="AP61" s="339">
        <v>130803</v>
      </c>
      <c r="AQ61" s="340">
        <v>7.1</v>
      </c>
      <c r="AR61" s="326">
        <v>8.9</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1289774</v>
      </c>
      <c r="AN62" s="330">
        <v>115667</v>
      </c>
      <c r="AO62" s="331">
        <v>22.6</v>
      </c>
      <c r="AP62" s="332">
        <v>63291</v>
      </c>
      <c r="AQ62" s="333">
        <v>13.2</v>
      </c>
      <c r="AR62" s="334">
        <v>9.4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xWbotz0o624/ZveDVtVZg8Do2XIY8+W+YIq9EzvLu3ehTE9ByxjWruRpVxnXcaGFJFH9WKLoB4IvPp1S4JfHMg==" saltValue="/pnX3cdSYbR5T0O53f05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E59" zoomScale="70" zoomScaleNormal="70" zoomScaleSheetLayoutView="55" workbookViewId="0">
      <selection activeCell="AD100" sqref="AD100"/>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UKLgxTQrtkKbRX2T99yACBdL3kmdBCrgdJQ1gU4gByhjjb6o7oVV0I8o4h2CgitpXqj4SoBLYiyCXX31byxVOg==" saltValue="gUmb/YCVfjcpPJw/84c2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0" zoomScale="60" zoomScaleNormal="60" zoomScaleSheetLayoutView="55" workbookViewId="0">
      <selection activeCell="CX82" sqref="CX82"/>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53Pl+DT4MNwkAaDXguFViE2zWcIs62AO80mFYe541qI/Q+SeL0IP4Vl34+HUaemKuqe3MYttLyJC5ZOTeD570A==" saltValue="w82sfL11ZZNzp/aUKisf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6" zoomScale="70" zoomScaleNormal="70" zoomScaleSheetLayoutView="100" workbookViewId="0">
      <selection activeCell="K44" sqref="K4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23.49</v>
      </c>
      <c r="G47" s="12">
        <v>28.21</v>
      </c>
      <c r="H47" s="12">
        <v>29.31</v>
      </c>
      <c r="I47" s="12">
        <v>23.94</v>
      </c>
      <c r="J47" s="13">
        <v>22.96</v>
      </c>
    </row>
    <row r="48" spans="2:10" ht="57.75" customHeight="1" x14ac:dyDescent="0.2">
      <c r="B48" s="14"/>
      <c r="C48" s="1141" t="s">
        <v>4</v>
      </c>
      <c r="D48" s="1141"/>
      <c r="E48" s="1142"/>
      <c r="F48" s="15">
        <v>3.18</v>
      </c>
      <c r="G48" s="16">
        <v>6.4</v>
      </c>
      <c r="H48" s="16">
        <v>4.9800000000000004</v>
      </c>
      <c r="I48" s="16">
        <v>3.39</v>
      </c>
      <c r="J48" s="17">
        <v>1.98</v>
      </c>
    </row>
    <row r="49" spans="2:10" ht="57.75" customHeight="1" thickBot="1" x14ac:dyDescent="0.25">
      <c r="B49" s="18"/>
      <c r="C49" s="1143" t="s">
        <v>5</v>
      </c>
      <c r="D49" s="1143"/>
      <c r="E49" s="1144"/>
      <c r="F49" s="19" t="s">
        <v>530</v>
      </c>
      <c r="G49" s="20">
        <v>9.42</v>
      </c>
      <c r="H49" s="20" t="s">
        <v>531</v>
      </c>
      <c r="I49" s="20" t="s">
        <v>532</v>
      </c>
      <c r="J49" s="21" t="s">
        <v>533</v>
      </c>
    </row>
    <row r="50" spans="2:10" ht="13" x14ac:dyDescent="0.2"/>
  </sheetData>
  <sheetProtection algorithmName="SHA-512" hashValue="3LAGGys36T9MklIuMa1vpLjK8uC1XPW3/n8faeKOt++5MVa9o1KJGvlHj/+/Iks0pbS+BBH6Di/0UH+zaMFzhA==" saltValue="aGpQE4NRS6ZKAxf2mEvf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山川　茉希</cp:lastModifiedBy>
  <cp:lastPrinted>2026-03-04T23:12:07Z</cp:lastPrinted>
  <dcterms:created xsi:type="dcterms:W3CDTF">2026-02-23T07:23:26Z</dcterms:created>
  <dcterms:modified xsi:type="dcterms:W3CDTF">2026-03-12T02:13:16Z</dcterms:modified>
  <cp:category/>
</cp:coreProperties>
</file>